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<sst xmlns="http://schemas.openxmlformats.org/spreadsheetml/2006/main" count="165" uniqueCount="86">
  <si>
    <t>% к общей сумме</t>
  </si>
  <si>
    <t xml:space="preserve">Страховые премии </t>
  </si>
  <si>
    <t xml:space="preserve">Виды страхования </t>
  </si>
  <si>
    <t>Выплаты</t>
  </si>
  <si>
    <t xml:space="preserve">страхование жизни </t>
  </si>
  <si>
    <t>личное страхование (кроме стахования жизни)</t>
  </si>
  <si>
    <t>страхование имущества</t>
  </si>
  <si>
    <t>страхование ответственности</t>
  </si>
  <si>
    <t>страхование предпринимательских и финансовых рисков</t>
  </si>
  <si>
    <t>Итого по добровольным видам страхования</t>
  </si>
  <si>
    <t>обязательное страхование гражданской ответственности владельцев транспортных средств (ОСАГО)</t>
  </si>
  <si>
    <t>Итого по обязательным видам страхования</t>
  </si>
  <si>
    <t xml:space="preserve">Итого по добровольным и обязательным видам страхования </t>
  </si>
  <si>
    <t>Таблица №1</t>
  </si>
  <si>
    <t>Таблица №2</t>
  </si>
  <si>
    <t xml:space="preserve">страхование от несчастных случаев и болезней </t>
  </si>
  <si>
    <t>медицинское страхование</t>
  </si>
  <si>
    <t>Итого по личному страхованию (кроме страхования жизни)</t>
  </si>
  <si>
    <t>на случай смерти, дожития до определенного возраста или срока, либо наступления иного события</t>
  </si>
  <si>
    <t>с условием периодических страховых выплат (ренты, аннуитетов) и (или) с участием страхователя в инвистиционном доходе страховщика</t>
  </si>
  <si>
    <t>пенсионное страхование</t>
  </si>
  <si>
    <t>ИТОГО по страхованию жизни</t>
  </si>
  <si>
    <t>Итого по добровольному личному страхованию</t>
  </si>
  <si>
    <t>Таблица №3</t>
  </si>
  <si>
    <t xml:space="preserve">наземного транспорта, кроме средств железнодорожного транспорта </t>
  </si>
  <si>
    <t>железнодорожного транспорта</t>
  </si>
  <si>
    <t>грузов</t>
  </si>
  <si>
    <t>сельскохозяйственное страхование</t>
  </si>
  <si>
    <t>имущества юридических лиц и граждан</t>
  </si>
  <si>
    <t>воздушного транспорта</t>
  </si>
  <si>
    <t>водного транспорта</t>
  </si>
  <si>
    <t>ИТОГО по добровольному страхованию имущества</t>
  </si>
  <si>
    <t>Таблица №4</t>
  </si>
  <si>
    <t>страхование гражданской ответственности владельцев автотранспортных средств (всего) в том числе:</t>
  </si>
  <si>
    <t xml:space="preserve">       кроме страхования, осуществляемое в рамках международной системы страхования</t>
  </si>
  <si>
    <t xml:space="preserve">       страхование, осуществляемое в рамках международной системы страхования</t>
  </si>
  <si>
    <t>гражданской ответственности владельцев железнодорожного транспорта</t>
  </si>
  <si>
    <t>гражданской ответственности владельцев воздушного транспорта</t>
  </si>
  <si>
    <t>гражданской ответственности владельцев водного транспорта</t>
  </si>
  <si>
    <t>гражданской ответственности организаций, эксплуатирующих опасные объекты</t>
  </si>
  <si>
    <t>гражданской ответственности за неисполнение или ненадлежащее исполнение обязательств по договору</t>
  </si>
  <si>
    <t xml:space="preserve">иных видов ответственности </t>
  </si>
  <si>
    <t>Итого по добровольным страхованию ответственности</t>
  </si>
  <si>
    <t>Таблица №5</t>
  </si>
  <si>
    <t>личное страхование пассажиров (туристов, экскурсантов)</t>
  </si>
  <si>
    <t>личное страхование работников налоговых органов</t>
  </si>
  <si>
    <t>личное страхование жизни и здоровья военнослужащих и приравненных к ним в обязательном государственном стаховании лиц</t>
  </si>
  <si>
    <t>Таблица №6</t>
  </si>
  <si>
    <t>тыс. руб.</t>
  </si>
  <si>
    <t>ИТОГО по CКФО</t>
  </si>
  <si>
    <t>Република Дагестан</t>
  </si>
  <si>
    <t>Кабардино-Балкарская Республика</t>
  </si>
  <si>
    <t>Республика Северная Осетия-Алания</t>
  </si>
  <si>
    <t>Карачаево-Черкесская Республика</t>
  </si>
  <si>
    <t>Чеченская Республика</t>
  </si>
  <si>
    <t>Ставропольский край</t>
  </si>
  <si>
    <t>Республика Ингушетия</t>
  </si>
  <si>
    <t>% к соответ-му периоду пред-го года</t>
  </si>
  <si>
    <t>млн. руб.</t>
  </si>
  <si>
    <t>СПРАВОЧНО:  по РФ</t>
  </si>
  <si>
    <t>Страховые премии и выплаты (кроме обязательного медицинского страхования) по субъектам СКФО</t>
  </si>
  <si>
    <t>*</t>
  </si>
  <si>
    <t>Ключевые показатели страхового рынка РСО-А, 2009-2010 гг.</t>
  </si>
  <si>
    <t>Период</t>
  </si>
  <si>
    <t>Страховые премии, млн. руб.</t>
  </si>
  <si>
    <t>Страховые выплаты, млн. руб.</t>
  </si>
  <si>
    <t>Коэффицент выплат,             %</t>
  </si>
  <si>
    <t>Страховые премии, кроме ОМС, млн. руб.</t>
  </si>
  <si>
    <t>Страховые выплаты, кроме ОМС, млн. руб.</t>
  </si>
  <si>
    <t>Коэффицент выплат, кроме ОМС,%</t>
  </si>
  <si>
    <t>9 мес. 2009 г.</t>
  </si>
  <si>
    <t>6 мес. 2010 г.</t>
  </si>
  <si>
    <t>9 мес. 2010 г.</t>
  </si>
  <si>
    <t>9 мес. 2010 г. по  CКФО</t>
  </si>
  <si>
    <t>9 мес. 2010 г. по РФ</t>
  </si>
  <si>
    <t>Страховые премии и выплаты по добровольному страхованию ответственности  за 2011 г.</t>
  </si>
  <si>
    <t>в 6 раз</t>
  </si>
  <si>
    <t>в 3,2 раза</t>
  </si>
  <si>
    <t>страхование гражданской ответственности владельцев транспортных средств (ОСАГО)</t>
  </si>
  <si>
    <t>страхование ответственности  владельца опасного объекта за причинение вреда в результате аварии на опасном объекте</t>
  </si>
  <si>
    <t>автострахование (КАСКО)</t>
  </si>
  <si>
    <t>Общие сведения о страховых премиях и выплатах за 6 мес. 2013 года</t>
  </si>
  <si>
    <t>6 мес. 2012 года</t>
  </si>
  <si>
    <t>Страховые премии и выплаты по добровольному личному страхованию за 6 мес. 2013 года</t>
  </si>
  <si>
    <t>Страховые премии и выплаты по добровольному страхованию имущества  за 6 мес. 2013 года</t>
  </si>
  <si>
    <t>Страховые премии и выплаты по обязательным видам страхования за 6 мес. 2013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</si>
</sst>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166" fontId="0" fillId="0" borderId="10" xfId="0" applyNumberForma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ill="1" applyBorder="1" applyAlignment="1">
      <alignment wrapText="1"/>
    </xf>
    <xf numFmtId="166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left" vertical="center"/>
    </xf>
    <xf numFmtId="166" fontId="0" fillId="0" borderId="13" xfId="0" applyNumberFormat="1" applyFill="1" applyBorder="1" applyAlignment="1">
      <alignment horizontal="center" vertical="center"/>
    </xf>
    <xf numFmtId="166" fontId="0" fillId="0" borderId="10" xfId="0" applyNumberFormat="1" applyFill="1" applyBorder="1" applyAlignment="1">
      <alignment/>
    </xf>
    <xf numFmtId="166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66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66" fontId="0" fillId="33" borderId="0" xfId="0" applyNumberForma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166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6" fontId="2" fillId="33" borderId="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3" fontId="0" fillId="33" borderId="10" xfId="0" applyNumberForma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3"/>
  <sheetViews>
    <sheetView tabSelected="1" zoomScalePageLayoutView="0" workbookViewId="0" topLeftCell="B1">
      <selection activeCell="E12" sqref="E12"/>
    </sheetView>
  </sheetViews>
  <sheetFormatPr defaultColWidth="9.00390625" defaultRowHeight="12.75"/>
  <cols>
    <col min="1" max="1" width="9.125" style="0" hidden="1" customWidth="1"/>
    <col min="2" max="2" width="33.75390625" style="12" customWidth="1"/>
    <col min="3" max="3" width="9.75390625" style="13" customWidth="1"/>
    <col min="4" max="4" width="10.125" style="13" customWidth="1"/>
    <col min="5" max="5" width="10.00390625" style="13" customWidth="1"/>
    <col min="6" max="6" width="9.00390625" style="12" customWidth="1"/>
    <col min="7" max="8" width="9.25390625" style="12" customWidth="1"/>
    <col min="10" max="10" width="19.75390625" style="12" customWidth="1"/>
    <col min="11" max="11" width="20.625" style="12" customWidth="1"/>
    <col min="13" max="13" width="19.625" style="0" customWidth="1"/>
  </cols>
  <sheetData>
    <row r="1" spans="7:9" ht="15" customHeight="1">
      <c r="G1" s="69" t="s">
        <v>13</v>
      </c>
      <c r="H1" s="69"/>
      <c r="I1" s="12"/>
    </row>
    <row r="2" spans="2:10" ht="15.75" customHeight="1">
      <c r="B2" s="68" t="s">
        <v>81</v>
      </c>
      <c r="C2" s="68"/>
      <c r="D2" s="68"/>
      <c r="E2" s="68"/>
      <c r="F2" s="68"/>
      <c r="G2" s="68"/>
      <c r="H2" s="68"/>
      <c r="I2" s="12"/>
      <c r="J2" s="12" t="s">
        <v>82</v>
      </c>
    </row>
    <row r="3" spans="2:11" ht="12.75">
      <c r="B3" s="14"/>
      <c r="C3" s="67" t="s">
        <v>1</v>
      </c>
      <c r="D3" s="68"/>
      <c r="E3" s="68"/>
      <c r="F3" s="68" t="s">
        <v>3</v>
      </c>
      <c r="G3" s="68"/>
      <c r="H3" s="68"/>
      <c r="I3" s="12"/>
      <c r="J3" s="32" t="s">
        <v>1</v>
      </c>
      <c r="K3" s="32" t="s">
        <v>3</v>
      </c>
    </row>
    <row r="4" spans="2:11" ht="62.25" customHeight="1">
      <c r="B4" s="15" t="s">
        <v>2</v>
      </c>
      <c r="C4" s="16" t="s">
        <v>58</v>
      </c>
      <c r="D4" s="17" t="s">
        <v>0</v>
      </c>
      <c r="E4" s="18" t="s">
        <v>57</v>
      </c>
      <c r="F4" s="16" t="s">
        <v>58</v>
      </c>
      <c r="G4" s="17" t="s">
        <v>0</v>
      </c>
      <c r="H4" s="18" t="s">
        <v>57</v>
      </c>
      <c r="I4" s="12"/>
      <c r="J4" s="16" t="s">
        <v>58</v>
      </c>
      <c r="K4" s="16" t="s">
        <v>58</v>
      </c>
    </row>
    <row r="5" spans="2:11" s="38" customFormat="1" ht="12.75">
      <c r="B5" s="49" t="s">
        <v>4</v>
      </c>
      <c r="C5" s="50">
        <v>12.9</v>
      </c>
      <c r="D5" s="50">
        <f>C5*100/C15</f>
        <v>4.2074363992172215</v>
      </c>
      <c r="E5" s="50">
        <f aca="true" t="shared" si="0" ref="E5:E14">C5*100/J5</f>
        <v>80.625</v>
      </c>
      <c r="F5" s="50">
        <v>4.2</v>
      </c>
      <c r="G5" s="50">
        <f>SUM(F5*100/F15)</f>
        <v>4.3316831683168315</v>
      </c>
      <c r="H5" s="50">
        <f>F5*100/K5</f>
        <v>150</v>
      </c>
      <c r="J5" s="50">
        <v>16</v>
      </c>
      <c r="K5" s="50">
        <v>2.8</v>
      </c>
    </row>
    <row r="6" spans="2:11" s="38" customFormat="1" ht="25.5">
      <c r="B6" s="49" t="s">
        <v>5</v>
      </c>
      <c r="C6" s="50">
        <v>70.1</v>
      </c>
      <c r="D6" s="50">
        <f>SUM(C6*100/C15)</f>
        <v>22.863666014350944</v>
      </c>
      <c r="E6" s="50">
        <f t="shared" si="0"/>
        <v>130.29739776951672</v>
      </c>
      <c r="F6" s="50">
        <v>8.9</v>
      </c>
      <c r="G6" s="50">
        <f>SUM(F6*100/F15)</f>
        <v>9.179042904290428</v>
      </c>
      <c r="H6" s="50">
        <f>F6*100/K6</f>
        <v>101.13636363636363</v>
      </c>
      <c r="J6" s="50">
        <v>53.8</v>
      </c>
      <c r="K6" s="50">
        <v>8.8</v>
      </c>
    </row>
    <row r="7" spans="2:11" ht="12.75">
      <c r="B7" s="8" t="s">
        <v>6</v>
      </c>
      <c r="C7" s="9">
        <v>47.2</v>
      </c>
      <c r="D7" s="9">
        <f>C7*100/C15</f>
        <v>15.394651011089369</v>
      </c>
      <c r="E7" s="9">
        <f t="shared" si="0"/>
        <v>86.28884826325411</v>
      </c>
      <c r="F7" s="9">
        <v>15.2</v>
      </c>
      <c r="G7" s="9">
        <f>F7*100/F15</f>
        <v>15.676567656765675</v>
      </c>
      <c r="H7" s="9">
        <f>F7*100/K7</f>
        <v>149.01960784313727</v>
      </c>
      <c r="I7" s="12"/>
      <c r="J7" s="9">
        <v>54.7</v>
      </c>
      <c r="K7" s="9">
        <v>10.2</v>
      </c>
    </row>
    <row r="8" spans="2:11" ht="15" customHeight="1">
      <c r="B8" s="8" t="s">
        <v>7</v>
      </c>
      <c r="C8" s="9">
        <v>4.2</v>
      </c>
      <c r="D8" s="9">
        <f>C8*100/C15</f>
        <v>1.3698630136986303</v>
      </c>
      <c r="E8" s="9">
        <f t="shared" si="0"/>
        <v>73.68421052631578</v>
      </c>
      <c r="F8" s="9">
        <v>1.2</v>
      </c>
      <c r="G8" s="33">
        <f>F8*100/F15</f>
        <v>1.2376237623762376</v>
      </c>
      <c r="H8" s="9">
        <v>100</v>
      </c>
      <c r="I8" s="12"/>
      <c r="J8" s="9">
        <v>5.7</v>
      </c>
      <c r="K8" s="9">
        <v>0.2</v>
      </c>
    </row>
    <row r="9" spans="2:11" s="38" customFormat="1" ht="15" customHeight="1">
      <c r="B9" s="49" t="s">
        <v>80</v>
      </c>
      <c r="C9" s="50">
        <v>13.7</v>
      </c>
      <c r="D9" s="50">
        <f>C9*100/C15</f>
        <v>4.46836268754077</v>
      </c>
      <c r="E9" s="50">
        <f t="shared" si="0"/>
        <v>86.16352201257861</v>
      </c>
      <c r="F9" s="50">
        <v>5.5</v>
      </c>
      <c r="G9" s="58"/>
      <c r="H9" s="50">
        <f>F9*100/K9</f>
        <v>68.75</v>
      </c>
      <c r="J9" s="50">
        <v>15.9</v>
      </c>
      <c r="K9" s="50">
        <v>8</v>
      </c>
    </row>
    <row r="10" spans="2:11" ht="25.5">
      <c r="B10" s="8" t="s">
        <v>8</v>
      </c>
      <c r="C10" s="9">
        <v>30.7</v>
      </c>
      <c r="D10" s="9">
        <f>C10*100/C15</f>
        <v>10.01304631441618</v>
      </c>
      <c r="E10" s="9" t="s">
        <v>77</v>
      </c>
      <c r="F10" s="9">
        <v>0.06</v>
      </c>
      <c r="G10" s="33">
        <f>SUM(F10*100/F15)</f>
        <v>0.061881188118811874</v>
      </c>
      <c r="H10" s="33" t="s">
        <v>76</v>
      </c>
      <c r="I10" s="12"/>
      <c r="J10" s="9">
        <v>13.1</v>
      </c>
      <c r="K10" s="9">
        <v>0.04</v>
      </c>
    </row>
    <row r="11" spans="2:11" ht="25.5">
      <c r="B11" s="19" t="s">
        <v>9</v>
      </c>
      <c r="C11" s="21">
        <f>SUM(C5:C10)</f>
        <v>178.79999999999995</v>
      </c>
      <c r="D11" s="21">
        <f>SUM(D5:D10)</f>
        <v>58.31702544031312</v>
      </c>
      <c r="E11" s="21">
        <f t="shared" si="0"/>
        <v>112.31155778894471</v>
      </c>
      <c r="F11" s="21">
        <f>SUM(F5:F10)</f>
        <v>35.06</v>
      </c>
      <c r="G11" s="21">
        <f>F11*100/F15</f>
        <v>36.15924092409241</v>
      </c>
      <c r="H11" s="21">
        <f>F11*100/K11</f>
        <v>116.711051930759</v>
      </c>
      <c r="I11" s="12"/>
      <c r="J11" s="21">
        <f>SUM(J5:J10)</f>
        <v>159.2</v>
      </c>
      <c r="K11" s="21">
        <f>SUM(K5:K10)</f>
        <v>30.04</v>
      </c>
    </row>
    <row r="12" spans="2:11" ht="50.25" customHeight="1">
      <c r="B12" s="8" t="s">
        <v>10</v>
      </c>
      <c r="C12" s="74">
        <v>116.9</v>
      </c>
      <c r="D12" s="9">
        <v>33.2</v>
      </c>
      <c r="E12" s="9">
        <f t="shared" si="0"/>
        <v>126.92725298588492</v>
      </c>
      <c r="F12" s="37">
        <v>61.9</v>
      </c>
      <c r="G12" s="9">
        <f>F12*100/F15</f>
        <v>63.840759075907584</v>
      </c>
      <c r="H12" s="9">
        <f>F12*100/K12</f>
        <v>128.69022869022868</v>
      </c>
      <c r="I12" s="12"/>
      <c r="J12" s="33">
        <v>92.1</v>
      </c>
      <c r="K12" s="33">
        <v>48.1</v>
      </c>
    </row>
    <row r="13" spans="2:11" ht="51">
      <c r="B13" s="8" t="s">
        <v>79</v>
      </c>
      <c r="C13" s="74">
        <v>10.9</v>
      </c>
      <c r="D13" s="9">
        <v>8.5</v>
      </c>
      <c r="E13" s="33">
        <v>0</v>
      </c>
      <c r="F13" s="33">
        <v>0</v>
      </c>
      <c r="G13" s="9">
        <v>0</v>
      </c>
      <c r="H13" s="9">
        <v>0</v>
      </c>
      <c r="I13" s="12"/>
      <c r="J13" s="32">
        <v>13.7</v>
      </c>
      <c r="K13" s="33">
        <v>0</v>
      </c>
    </row>
    <row r="14" spans="2:11" ht="25.5">
      <c r="B14" s="19" t="s">
        <v>11</v>
      </c>
      <c r="C14" s="21">
        <f>SUM(C12:C13)</f>
        <v>127.80000000000001</v>
      </c>
      <c r="D14" s="21">
        <f>SUM(D12:D13)</f>
        <v>41.7</v>
      </c>
      <c r="E14" s="21">
        <f t="shared" si="0"/>
        <v>120.79395085066164</v>
      </c>
      <c r="F14" s="21">
        <f>SUM(F12:F13)</f>
        <v>61.9</v>
      </c>
      <c r="G14" s="21">
        <f>F14*100/F15</f>
        <v>63.840759075907584</v>
      </c>
      <c r="H14" s="21">
        <f>F14*100/K14</f>
        <v>128.69022869022868</v>
      </c>
      <c r="I14" s="12"/>
      <c r="J14" s="21">
        <f>SUM(J12:J13)</f>
        <v>105.8</v>
      </c>
      <c r="K14" s="21">
        <f>SUM(K12:K13)</f>
        <v>48.1</v>
      </c>
    </row>
    <row r="15" spans="2:13" ht="28.5" customHeight="1">
      <c r="B15" s="19" t="s">
        <v>12</v>
      </c>
      <c r="C15" s="21">
        <f>SUM(C14,C11)</f>
        <v>306.59999999999997</v>
      </c>
      <c r="D15" s="21">
        <f>D14+D11</f>
        <v>100.01702544031312</v>
      </c>
      <c r="E15" s="21">
        <f>C15*100/J15</f>
        <v>115.69811320754715</v>
      </c>
      <c r="F15" s="21">
        <f>SUM(F14+F11)</f>
        <v>96.96000000000001</v>
      </c>
      <c r="G15" s="21">
        <f>SUM(G11+G14)</f>
        <v>100</v>
      </c>
      <c r="H15" s="21">
        <f>F15*100/K15</f>
        <v>124.08497568466855</v>
      </c>
      <c r="I15" s="12"/>
      <c r="J15" s="21">
        <f>J14+J11</f>
        <v>265</v>
      </c>
      <c r="K15" s="21">
        <f>SUM(K14+K11)</f>
        <v>78.14</v>
      </c>
      <c r="M15" s="31"/>
    </row>
    <row r="16" spans="8:9" ht="12.75">
      <c r="H16" s="13"/>
      <c r="I16" s="12"/>
    </row>
    <row r="17" spans="7:9" ht="25.5" customHeight="1">
      <c r="G17" s="69" t="s">
        <v>14</v>
      </c>
      <c r="H17" s="69"/>
      <c r="I17" s="12"/>
    </row>
    <row r="18" spans="2:10" s="38" customFormat="1" ht="14.25" customHeight="1">
      <c r="B18" s="71" t="s">
        <v>83</v>
      </c>
      <c r="C18" s="71"/>
      <c r="D18" s="71"/>
      <c r="E18" s="71"/>
      <c r="F18" s="71"/>
      <c r="G18" s="71"/>
      <c r="H18" s="71"/>
      <c r="J18" s="38" t="s">
        <v>82</v>
      </c>
    </row>
    <row r="19" spans="2:15" s="38" customFormat="1" ht="12.75">
      <c r="B19" s="39"/>
      <c r="C19" s="72" t="s">
        <v>1</v>
      </c>
      <c r="D19" s="71"/>
      <c r="E19" s="71"/>
      <c r="F19" s="71" t="s">
        <v>3</v>
      </c>
      <c r="G19" s="71"/>
      <c r="H19" s="71"/>
      <c r="J19" s="40" t="s">
        <v>1</v>
      </c>
      <c r="K19" s="40" t="s">
        <v>3</v>
      </c>
      <c r="L19" s="41"/>
      <c r="M19" s="42"/>
      <c r="N19" s="41"/>
      <c r="O19" s="41"/>
    </row>
    <row r="20" spans="2:15" s="38" customFormat="1" ht="76.5">
      <c r="B20" s="43" t="s">
        <v>2</v>
      </c>
      <c r="C20" s="44" t="s">
        <v>58</v>
      </c>
      <c r="D20" s="45" t="s">
        <v>0</v>
      </c>
      <c r="E20" s="46" t="s">
        <v>57</v>
      </c>
      <c r="F20" s="44" t="s">
        <v>58</v>
      </c>
      <c r="G20" s="45" t="s">
        <v>0</v>
      </c>
      <c r="H20" s="46" t="s">
        <v>57</v>
      </c>
      <c r="J20" s="44" t="s">
        <v>48</v>
      </c>
      <c r="K20" s="44" t="s">
        <v>48</v>
      </c>
      <c r="L20" s="47"/>
      <c r="M20" s="42"/>
      <c r="N20" s="48"/>
      <c r="O20" s="47"/>
    </row>
    <row r="21" spans="2:15" s="38" customFormat="1" ht="25.5">
      <c r="B21" s="49" t="s">
        <v>15</v>
      </c>
      <c r="C21" s="40">
        <v>59.4</v>
      </c>
      <c r="D21" s="50">
        <f>C21*100/C28</f>
        <v>71.56626506024097</v>
      </c>
      <c r="E21" s="50">
        <f>C21*100/J21</f>
        <v>141.42857142857142</v>
      </c>
      <c r="F21" s="40">
        <v>1.1</v>
      </c>
      <c r="G21" s="50">
        <f>F21*100/F28</f>
        <v>8.396946564885496</v>
      </c>
      <c r="H21" s="50">
        <f>F21*100/K21</f>
        <v>157.14285714285717</v>
      </c>
      <c r="J21" s="50">
        <v>42</v>
      </c>
      <c r="K21" s="50">
        <v>0.7</v>
      </c>
      <c r="L21" s="51"/>
      <c r="M21" s="51"/>
      <c r="N21" s="52"/>
      <c r="O21" s="51"/>
    </row>
    <row r="22" spans="2:15" s="38" customFormat="1" ht="12.75">
      <c r="B22" s="49" t="s">
        <v>16</v>
      </c>
      <c r="C22" s="40">
        <v>10.7</v>
      </c>
      <c r="D22" s="50">
        <f>C22*100/C28</f>
        <v>12.891566265060241</v>
      </c>
      <c r="E22" s="50">
        <f>C22*100/J22</f>
        <v>90.6779661016949</v>
      </c>
      <c r="F22" s="40">
        <v>7.8</v>
      </c>
      <c r="G22" s="50">
        <f>F22*100/F28</f>
        <v>59.541984732824424</v>
      </c>
      <c r="H22" s="50">
        <f>F22*100/K22</f>
        <v>96.2962962962963</v>
      </c>
      <c r="J22" s="40">
        <v>11.8</v>
      </c>
      <c r="K22" s="50">
        <v>8.1</v>
      </c>
      <c r="L22" s="51"/>
      <c r="M22" s="51"/>
      <c r="N22" s="52"/>
      <c r="O22" s="51"/>
    </row>
    <row r="23" spans="2:15" s="38" customFormat="1" ht="25.5">
      <c r="B23" s="53" t="s">
        <v>17</v>
      </c>
      <c r="C23" s="54">
        <f>SUM(C21:C22)</f>
        <v>70.1</v>
      </c>
      <c r="D23" s="55">
        <f>C23*100/C28</f>
        <v>84.4578313253012</v>
      </c>
      <c r="E23" s="50">
        <f>C23*100/J23</f>
        <v>130.29739776951672</v>
      </c>
      <c r="F23" s="54">
        <f>SUM(F21:F22)</f>
        <v>8.9</v>
      </c>
      <c r="G23" s="55">
        <f>F23*100/F28</f>
        <v>67.93893129770991</v>
      </c>
      <c r="H23" s="50">
        <f>F23*100/K23</f>
        <v>101.13636363636365</v>
      </c>
      <c r="J23" s="54">
        <f>SUM(J21:J22)</f>
        <v>53.8</v>
      </c>
      <c r="K23" s="55">
        <f>SUM(K21:K22)</f>
        <v>8.799999999999999</v>
      </c>
      <c r="L23" s="56"/>
      <c r="M23" s="56"/>
      <c r="N23" s="57"/>
      <c r="O23" s="56"/>
    </row>
    <row r="24" spans="2:15" s="38" customFormat="1" ht="38.25">
      <c r="B24" s="49" t="s">
        <v>18</v>
      </c>
      <c r="C24" s="40">
        <v>11</v>
      </c>
      <c r="D24" s="50">
        <f>C24*100/C28</f>
        <v>13.25301204819277</v>
      </c>
      <c r="E24" s="50">
        <f>C24*100/J24</f>
        <v>69.62025316455696</v>
      </c>
      <c r="F24" s="40">
        <v>4.2</v>
      </c>
      <c r="G24" s="50">
        <f>F24*100/F28</f>
        <v>32.06106870229007</v>
      </c>
      <c r="H24" s="50">
        <f>F24*100/K24</f>
        <v>150</v>
      </c>
      <c r="J24" s="40">
        <v>15.8</v>
      </c>
      <c r="K24" s="50">
        <v>2.8</v>
      </c>
      <c r="L24" s="51"/>
      <c r="M24" s="51"/>
      <c r="N24" s="52"/>
      <c r="O24" s="51"/>
    </row>
    <row r="25" spans="2:15" s="38" customFormat="1" ht="50.25" customHeight="1">
      <c r="B25" s="49" t="s">
        <v>19</v>
      </c>
      <c r="C25" s="40">
        <v>1.8</v>
      </c>
      <c r="D25" s="58">
        <f>C25*100/C28</f>
        <v>2.1686746987951806</v>
      </c>
      <c r="E25" s="58">
        <v>0</v>
      </c>
      <c r="F25" s="40">
        <v>0</v>
      </c>
      <c r="G25" s="58">
        <f>F25*100/F28</f>
        <v>0</v>
      </c>
      <c r="H25" s="58">
        <v>0</v>
      </c>
      <c r="J25" s="40">
        <v>0.1</v>
      </c>
      <c r="K25" s="50">
        <v>0</v>
      </c>
      <c r="L25" s="51"/>
      <c r="M25" s="51"/>
      <c r="N25" s="52"/>
      <c r="O25" s="51"/>
    </row>
    <row r="26" spans="2:15" s="38" customFormat="1" ht="12.75">
      <c r="B26" s="59" t="s">
        <v>20</v>
      </c>
      <c r="C26" s="40">
        <v>0.1</v>
      </c>
      <c r="D26" s="58">
        <f>C26*100/C28</f>
        <v>0.12048192771084337</v>
      </c>
      <c r="E26" s="50">
        <f>C26*100/J26</f>
        <v>100</v>
      </c>
      <c r="F26" s="40">
        <v>0</v>
      </c>
      <c r="G26" s="58">
        <f>F26*100/F28</f>
        <v>0</v>
      </c>
      <c r="H26" s="58">
        <v>0</v>
      </c>
      <c r="J26" s="40">
        <v>0.1</v>
      </c>
      <c r="K26" s="50">
        <v>0.02</v>
      </c>
      <c r="L26" s="51"/>
      <c r="M26" s="51"/>
      <c r="N26" s="52"/>
      <c r="O26" s="51"/>
    </row>
    <row r="27" spans="2:15" s="38" customFormat="1" ht="12.75">
      <c r="B27" s="53" t="s">
        <v>21</v>
      </c>
      <c r="C27" s="54">
        <f>SUM(C24:C26)</f>
        <v>12.9</v>
      </c>
      <c r="D27" s="55">
        <f>C27*100/C28</f>
        <v>15.542168674698795</v>
      </c>
      <c r="E27" s="50">
        <f>C27*100/J27</f>
        <v>80.625</v>
      </c>
      <c r="F27" s="54">
        <f>SUM(F24:F26)</f>
        <v>4.2</v>
      </c>
      <c r="G27" s="55">
        <f>F27*100/F28</f>
        <v>32.06106870229007</v>
      </c>
      <c r="H27" s="50">
        <f>F27*100/K27</f>
        <v>148.93617021276597</v>
      </c>
      <c r="J27" s="55">
        <f>SUM(J24:J26)</f>
        <v>16</v>
      </c>
      <c r="K27" s="55">
        <f>SUM(K24:K26)</f>
        <v>2.82</v>
      </c>
      <c r="L27" s="56"/>
      <c r="M27" s="56"/>
      <c r="N27" s="57"/>
      <c r="O27" s="56"/>
    </row>
    <row r="28" spans="2:15" s="38" customFormat="1" ht="25.5">
      <c r="B28" s="53" t="s">
        <v>22</v>
      </c>
      <c r="C28" s="55">
        <f>SUM(C27,C23)</f>
        <v>83</v>
      </c>
      <c r="D28" s="55">
        <f>SUM(D27+D23)</f>
        <v>100</v>
      </c>
      <c r="E28" s="55">
        <f>C28*100/J28</f>
        <v>118.91117478510029</v>
      </c>
      <c r="F28" s="54">
        <f>SUM(F27,F23)</f>
        <v>13.100000000000001</v>
      </c>
      <c r="G28" s="55">
        <f>SUM(G27+G23)</f>
        <v>99.99999999999999</v>
      </c>
      <c r="H28" s="55">
        <f>F28*100/K28</f>
        <v>112.73666092943203</v>
      </c>
      <c r="J28" s="54">
        <f>SUM(J27,J23)</f>
        <v>69.8</v>
      </c>
      <c r="K28" s="55">
        <f>SUM(K27,K23)</f>
        <v>11.62</v>
      </c>
      <c r="L28" s="56"/>
      <c r="M28" s="56"/>
      <c r="N28" s="57"/>
      <c r="O28" s="56"/>
    </row>
    <row r="29" spans="8:9" ht="15" customHeight="1">
      <c r="H29" s="13"/>
      <c r="I29" s="12"/>
    </row>
    <row r="30" spans="7:9" ht="18.75" customHeight="1">
      <c r="G30" s="69" t="s">
        <v>23</v>
      </c>
      <c r="H30" s="69"/>
      <c r="I30" s="12"/>
    </row>
    <row r="31" spans="2:10" s="38" customFormat="1" ht="13.5" customHeight="1">
      <c r="B31" s="71" t="s">
        <v>84</v>
      </c>
      <c r="C31" s="71"/>
      <c r="D31" s="71"/>
      <c r="E31" s="71"/>
      <c r="F31" s="71"/>
      <c r="G31" s="71"/>
      <c r="H31" s="71"/>
      <c r="J31" s="38" t="s">
        <v>82</v>
      </c>
    </row>
    <row r="32" spans="2:11" s="38" customFormat="1" ht="12.75">
      <c r="B32" s="39"/>
      <c r="C32" s="72" t="s">
        <v>1</v>
      </c>
      <c r="D32" s="71"/>
      <c r="E32" s="71"/>
      <c r="F32" s="71" t="s">
        <v>3</v>
      </c>
      <c r="G32" s="71"/>
      <c r="H32" s="71"/>
      <c r="J32" s="40" t="s">
        <v>1</v>
      </c>
      <c r="K32" s="40" t="s">
        <v>3</v>
      </c>
    </row>
    <row r="33" spans="2:11" s="38" customFormat="1" ht="76.5">
      <c r="B33" s="43" t="s">
        <v>2</v>
      </c>
      <c r="C33" s="44" t="s">
        <v>48</v>
      </c>
      <c r="D33" s="45" t="s">
        <v>0</v>
      </c>
      <c r="E33" s="46" t="s">
        <v>57</v>
      </c>
      <c r="F33" s="44" t="s">
        <v>48</v>
      </c>
      <c r="G33" s="45" t="s">
        <v>0</v>
      </c>
      <c r="H33" s="46" t="s">
        <v>57</v>
      </c>
      <c r="J33" s="44" t="s">
        <v>48</v>
      </c>
      <c r="K33" s="44" t="s">
        <v>48</v>
      </c>
    </row>
    <row r="34" spans="2:11" s="38" customFormat="1" ht="38.25">
      <c r="B34" s="49" t="s">
        <v>24</v>
      </c>
      <c r="C34" s="60">
        <v>13681</v>
      </c>
      <c r="D34" s="50">
        <f>C34*100/C41</f>
        <v>29.001144698350785</v>
      </c>
      <c r="E34" s="58">
        <f>C34*100/J34</f>
        <v>85.53297905595498</v>
      </c>
      <c r="F34" s="60">
        <v>5543</v>
      </c>
      <c r="G34" s="50">
        <f>SUM(F34*100/F41)</f>
        <v>36.28092682288258</v>
      </c>
      <c r="H34" s="58">
        <f>F34*100/K34</f>
        <v>68.78878133531894</v>
      </c>
      <c r="J34" s="60">
        <v>15995</v>
      </c>
      <c r="K34" s="58">
        <v>8058</v>
      </c>
    </row>
    <row r="35" spans="2:11" s="38" customFormat="1" ht="12.75">
      <c r="B35" s="49" t="s">
        <v>25</v>
      </c>
      <c r="C35" s="40">
        <v>0</v>
      </c>
      <c r="D35" s="50">
        <v>0</v>
      </c>
      <c r="E35" s="58">
        <v>0</v>
      </c>
      <c r="F35" s="40">
        <v>0</v>
      </c>
      <c r="G35" s="50">
        <v>0</v>
      </c>
      <c r="H35" s="58">
        <v>0</v>
      </c>
      <c r="J35" s="58">
        <v>0</v>
      </c>
      <c r="K35" s="58">
        <v>0</v>
      </c>
    </row>
    <row r="36" spans="2:11" s="38" customFormat="1" ht="12.75">
      <c r="B36" s="49" t="s">
        <v>29</v>
      </c>
      <c r="C36" s="40">
        <v>0</v>
      </c>
      <c r="D36" s="50">
        <v>0</v>
      </c>
      <c r="E36" s="58">
        <v>0</v>
      </c>
      <c r="F36" s="40">
        <v>0</v>
      </c>
      <c r="G36" s="50">
        <v>0</v>
      </c>
      <c r="H36" s="58">
        <v>0</v>
      </c>
      <c r="J36" s="61">
        <v>0</v>
      </c>
      <c r="K36" s="61">
        <v>0</v>
      </c>
    </row>
    <row r="37" spans="2:11" s="38" customFormat="1" ht="12.75">
      <c r="B37" s="49" t="s">
        <v>30</v>
      </c>
      <c r="C37" s="40">
        <v>0</v>
      </c>
      <c r="D37" s="50">
        <v>0</v>
      </c>
      <c r="E37" s="58">
        <v>0</v>
      </c>
      <c r="F37" s="40">
        <v>0</v>
      </c>
      <c r="G37" s="50">
        <v>0</v>
      </c>
      <c r="H37" s="58">
        <v>0</v>
      </c>
      <c r="J37" s="61">
        <v>0</v>
      </c>
      <c r="K37" s="61">
        <v>0</v>
      </c>
    </row>
    <row r="38" spans="2:11" s="38" customFormat="1" ht="12.75">
      <c r="B38" s="49" t="s">
        <v>26</v>
      </c>
      <c r="C38" s="60">
        <v>3362</v>
      </c>
      <c r="D38" s="50">
        <f>C38*100/C41</f>
        <v>7.12680713952601</v>
      </c>
      <c r="E38" s="58">
        <f>C38*100/J38</f>
        <v>103.35075315093759</v>
      </c>
      <c r="F38" s="40">
        <v>23</v>
      </c>
      <c r="G38" s="50">
        <f>SUM(F38*100/F41)</f>
        <v>0.15054326482523891</v>
      </c>
      <c r="H38" s="58">
        <f>F38*100/K38</f>
        <v>56.09756097560975</v>
      </c>
      <c r="J38" s="60">
        <v>3253</v>
      </c>
      <c r="K38" s="58">
        <v>41</v>
      </c>
    </row>
    <row r="39" spans="2:11" s="38" customFormat="1" ht="12.75">
      <c r="B39" s="59" t="s">
        <v>27</v>
      </c>
      <c r="C39" s="40">
        <v>20</v>
      </c>
      <c r="D39" s="50">
        <f>C39*100/C41</f>
        <v>0.04239623521431297</v>
      </c>
      <c r="E39" s="58">
        <f>C39*100/J39</f>
        <v>0.10368066355624676</v>
      </c>
      <c r="F39" s="60">
        <v>9190</v>
      </c>
      <c r="G39" s="50">
        <f>SUM(F39*100/F41)</f>
        <v>60.15185233669328</v>
      </c>
      <c r="H39" s="58">
        <v>0</v>
      </c>
      <c r="J39" s="60">
        <v>19290</v>
      </c>
      <c r="K39" s="58">
        <v>264</v>
      </c>
    </row>
    <row r="40" spans="2:11" s="38" customFormat="1" ht="25.5">
      <c r="B40" s="49" t="s">
        <v>28</v>
      </c>
      <c r="C40" s="60">
        <v>30111</v>
      </c>
      <c r="D40" s="50">
        <f>C40*100/C41</f>
        <v>63.82965192690889</v>
      </c>
      <c r="E40" s="58">
        <v>0</v>
      </c>
      <c r="F40" s="40">
        <v>522</v>
      </c>
      <c r="G40" s="50">
        <f>SUM(F40*100/F41)</f>
        <v>3.4166775755989005</v>
      </c>
      <c r="H40" s="58">
        <v>0</v>
      </c>
      <c r="J40" s="62">
        <v>16177</v>
      </c>
      <c r="K40" s="61">
        <v>1808</v>
      </c>
    </row>
    <row r="41" spans="2:11" s="38" customFormat="1" ht="25.5">
      <c r="B41" s="53" t="s">
        <v>31</v>
      </c>
      <c r="C41" s="54">
        <f>SUM(C34:C40)</f>
        <v>47174</v>
      </c>
      <c r="D41" s="55">
        <f>SUM(D34:D40)</f>
        <v>100</v>
      </c>
      <c r="E41" s="55">
        <f>C41*100/J41</f>
        <v>86.21767339851961</v>
      </c>
      <c r="F41" s="54">
        <f>SUM(F34:F40)</f>
        <v>15278</v>
      </c>
      <c r="G41" s="55">
        <f>SUM(G34:G40)</f>
        <v>100</v>
      </c>
      <c r="H41" s="55">
        <f>F41*100/K41</f>
        <v>150.21138531117884</v>
      </c>
      <c r="J41" s="63">
        <f>SUM(J34:J40)</f>
        <v>54715</v>
      </c>
      <c r="K41" s="64">
        <f>SUM(K34:K40)</f>
        <v>10171</v>
      </c>
    </row>
    <row r="42" spans="3:8" s="38" customFormat="1" ht="5.25" customHeight="1">
      <c r="C42" s="65"/>
      <c r="D42" s="65"/>
      <c r="E42" s="65"/>
      <c r="H42" s="65"/>
    </row>
    <row r="43" spans="3:8" s="38" customFormat="1" ht="12" customHeight="1">
      <c r="C43" s="65"/>
      <c r="D43" s="65"/>
      <c r="E43" s="65"/>
      <c r="G43" s="70" t="s">
        <v>32</v>
      </c>
      <c r="H43" s="70"/>
    </row>
    <row r="44" spans="2:10" s="38" customFormat="1" ht="12.75">
      <c r="B44" s="71" t="s">
        <v>75</v>
      </c>
      <c r="C44" s="71"/>
      <c r="D44" s="71"/>
      <c r="E44" s="71"/>
      <c r="F44" s="71"/>
      <c r="G44" s="71"/>
      <c r="H44" s="71"/>
      <c r="J44" s="38" t="s">
        <v>82</v>
      </c>
    </row>
    <row r="45" spans="2:11" s="38" customFormat="1" ht="12.75">
      <c r="B45" s="39"/>
      <c r="C45" s="72" t="s">
        <v>1</v>
      </c>
      <c r="D45" s="71"/>
      <c r="E45" s="71"/>
      <c r="F45" s="71" t="s">
        <v>3</v>
      </c>
      <c r="G45" s="71"/>
      <c r="H45" s="71"/>
      <c r="J45" s="40" t="s">
        <v>1</v>
      </c>
      <c r="K45" s="40" t="s">
        <v>3</v>
      </c>
    </row>
    <row r="46" spans="2:11" s="38" customFormat="1" ht="63" customHeight="1">
      <c r="B46" s="43" t="s">
        <v>2</v>
      </c>
      <c r="C46" s="44" t="s">
        <v>48</v>
      </c>
      <c r="D46" s="45" t="s">
        <v>0</v>
      </c>
      <c r="E46" s="46" t="s">
        <v>57</v>
      </c>
      <c r="F46" s="44" t="s">
        <v>48</v>
      </c>
      <c r="G46" s="45" t="s">
        <v>0</v>
      </c>
      <c r="H46" s="46" t="s">
        <v>57</v>
      </c>
      <c r="J46" s="44" t="s">
        <v>48</v>
      </c>
      <c r="K46" s="44" t="s">
        <v>48</v>
      </c>
    </row>
    <row r="47" spans="2:11" s="38" customFormat="1" ht="51">
      <c r="B47" s="49" t="s">
        <v>33</v>
      </c>
      <c r="C47" s="60">
        <v>162</v>
      </c>
      <c r="D47" s="58">
        <f>C47*100/C56</f>
        <v>3.9130434782608696</v>
      </c>
      <c r="E47" s="58">
        <f>C47*100/J47</f>
        <v>36.65158371040724</v>
      </c>
      <c r="F47" s="58">
        <v>1153</v>
      </c>
      <c r="G47" s="58">
        <f>F47*100/F56</f>
        <v>97.79474130619168</v>
      </c>
      <c r="H47" s="58">
        <f>F47*100/K47</f>
        <v>115300</v>
      </c>
      <c r="J47" s="58">
        <v>442</v>
      </c>
      <c r="K47" s="58">
        <v>1</v>
      </c>
    </row>
    <row r="48" spans="2:11" s="38" customFormat="1" ht="38.25">
      <c r="B48" s="49" t="s">
        <v>35</v>
      </c>
      <c r="C48" s="40">
        <v>94</v>
      </c>
      <c r="D48" s="58">
        <f>C48*100/C56</f>
        <v>2.2705314009661834</v>
      </c>
      <c r="E48" s="58">
        <f>C48*100/J48</f>
        <v>22.815533980582526</v>
      </c>
      <c r="F48" s="58">
        <v>1153</v>
      </c>
      <c r="G48" s="58">
        <f>F48*100/F56</f>
        <v>97.79474130619168</v>
      </c>
      <c r="H48" s="58">
        <v>0</v>
      </c>
      <c r="J48" s="58">
        <v>412</v>
      </c>
      <c r="K48" s="58">
        <v>1</v>
      </c>
    </row>
    <row r="49" spans="2:11" s="38" customFormat="1" ht="40.5" customHeight="1">
      <c r="B49" s="49" t="s">
        <v>34</v>
      </c>
      <c r="C49" s="40">
        <v>68</v>
      </c>
      <c r="D49" s="58">
        <v>18</v>
      </c>
      <c r="E49" s="58">
        <f>C49*100/J49</f>
        <v>226.66666666666666</v>
      </c>
      <c r="F49" s="58">
        <v>0</v>
      </c>
      <c r="G49" s="58">
        <f>F49*100/F56</f>
        <v>0</v>
      </c>
      <c r="H49" s="58">
        <f>F49*100/K49</f>
        <v>0</v>
      </c>
      <c r="J49" s="61">
        <v>30</v>
      </c>
      <c r="K49" s="61">
        <v>998</v>
      </c>
    </row>
    <row r="50" spans="2:11" s="38" customFormat="1" ht="38.25">
      <c r="B50" s="49" t="s">
        <v>36</v>
      </c>
      <c r="C50" s="58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J50" s="58">
        <v>0</v>
      </c>
      <c r="K50" s="58">
        <v>0</v>
      </c>
    </row>
    <row r="51" spans="2:11" s="38" customFormat="1" ht="25.5">
      <c r="B51" s="49" t="s">
        <v>37</v>
      </c>
      <c r="C51" s="40">
        <v>5</v>
      </c>
      <c r="D51" s="58">
        <f>C51*100/16920</f>
        <v>0.02955082742316785</v>
      </c>
      <c r="E51" s="58">
        <v>0</v>
      </c>
      <c r="F51" s="58">
        <v>0</v>
      </c>
      <c r="G51" s="58">
        <v>0</v>
      </c>
      <c r="H51" s="58">
        <v>0</v>
      </c>
      <c r="J51" s="40">
        <v>8</v>
      </c>
      <c r="K51" s="58">
        <v>0</v>
      </c>
    </row>
    <row r="52" spans="2:11" s="38" customFormat="1" ht="25.5">
      <c r="B52" s="49" t="s">
        <v>38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J52" s="40">
        <v>0</v>
      </c>
      <c r="K52" s="58">
        <v>0</v>
      </c>
    </row>
    <row r="53" spans="2:11" s="38" customFormat="1" ht="38.25">
      <c r="B53" s="49" t="s">
        <v>39</v>
      </c>
      <c r="C53" s="40">
        <v>162</v>
      </c>
      <c r="D53" s="58">
        <f>C53*100/16920</f>
        <v>0.9574468085106383</v>
      </c>
      <c r="E53" s="58">
        <f>C53*100/J53</f>
        <v>40.6015037593985</v>
      </c>
      <c r="F53" s="58">
        <v>0</v>
      </c>
      <c r="G53" s="58">
        <v>0</v>
      </c>
      <c r="H53" s="58">
        <v>0</v>
      </c>
      <c r="J53" s="66">
        <v>399</v>
      </c>
      <c r="K53" s="61">
        <v>22</v>
      </c>
    </row>
    <row r="54" spans="2:11" s="38" customFormat="1" ht="39" customHeight="1">
      <c r="B54" s="49" t="s">
        <v>40</v>
      </c>
      <c r="C54" s="40">
        <v>344</v>
      </c>
      <c r="D54" s="58">
        <f>C54*100/16920</f>
        <v>2.033096926713948</v>
      </c>
      <c r="E54" s="58">
        <f>C54*100/J54</f>
        <v>34400</v>
      </c>
      <c r="F54" s="58">
        <v>0</v>
      </c>
      <c r="G54" s="58">
        <f>F54*100/F56</f>
        <v>0</v>
      </c>
      <c r="H54" s="58">
        <v>0</v>
      </c>
      <c r="J54" s="66">
        <v>1</v>
      </c>
      <c r="K54" s="61">
        <v>2</v>
      </c>
    </row>
    <row r="55" spans="2:11" s="38" customFormat="1" ht="12.75">
      <c r="B55" s="59" t="s">
        <v>41</v>
      </c>
      <c r="C55" s="60">
        <v>3305</v>
      </c>
      <c r="D55" s="58">
        <v>73</v>
      </c>
      <c r="E55" s="58">
        <f>C55*100/J55</f>
        <v>67.90630778713786</v>
      </c>
      <c r="F55" s="58">
        <v>26</v>
      </c>
      <c r="G55" s="58">
        <f>F55*100/F56</f>
        <v>2.2052586938083123</v>
      </c>
      <c r="H55" s="58">
        <f>F55*100/K55</f>
        <v>17.333333333333332</v>
      </c>
      <c r="J55" s="60">
        <v>4867</v>
      </c>
      <c r="K55" s="58">
        <v>150</v>
      </c>
    </row>
    <row r="56" spans="2:11" s="38" customFormat="1" ht="25.5">
      <c r="B56" s="53" t="s">
        <v>42</v>
      </c>
      <c r="C56" s="64">
        <f>SUM(C47:C55)</f>
        <v>4140</v>
      </c>
      <c r="D56" s="64">
        <f>SUM(D47:D55)</f>
        <v>100.20366944187481</v>
      </c>
      <c r="E56" s="64">
        <f>C56*100/J56</f>
        <v>72.41560258877034</v>
      </c>
      <c r="F56" s="64">
        <f>SUM(F47+F50+F51+F52+F53+F54+F55)</f>
        <v>1179</v>
      </c>
      <c r="G56" s="64">
        <f>SUM(G48:G55)</f>
        <v>100</v>
      </c>
      <c r="H56" s="64">
        <f>F56*100/K56</f>
        <v>673.7142857142857</v>
      </c>
      <c r="J56" s="64">
        <f>SUM(J47+J50+J51+J52+J53+J54+J55)</f>
        <v>5717</v>
      </c>
      <c r="K56" s="64">
        <f>SUM(K47+K50+K51+K52+K53+K54+K55)</f>
        <v>175</v>
      </c>
    </row>
    <row r="57" spans="5:9" ht="12.75">
      <c r="E57" s="13" t="s">
        <v>61</v>
      </c>
      <c r="H57" s="13" t="s">
        <v>61</v>
      </c>
      <c r="I57" s="12"/>
    </row>
    <row r="58" spans="7:9" ht="12.75">
      <c r="G58" s="69" t="s">
        <v>43</v>
      </c>
      <c r="H58" s="69"/>
      <c r="I58" s="12"/>
    </row>
    <row r="59" spans="2:10" ht="12.75">
      <c r="B59" s="68" t="s">
        <v>85</v>
      </c>
      <c r="C59" s="68"/>
      <c r="D59" s="68"/>
      <c r="E59" s="68"/>
      <c r="F59" s="68"/>
      <c r="G59" s="68"/>
      <c r="H59" s="68"/>
      <c r="I59" s="12"/>
      <c r="J59" s="12" t="s">
        <v>82</v>
      </c>
    </row>
    <row r="60" spans="2:11" ht="12.75">
      <c r="B60" s="14"/>
      <c r="C60" s="67" t="s">
        <v>1</v>
      </c>
      <c r="D60" s="68"/>
      <c r="E60" s="68"/>
      <c r="F60" s="68" t="s">
        <v>3</v>
      </c>
      <c r="G60" s="68"/>
      <c r="H60" s="68"/>
      <c r="I60" s="12"/>
      <c r="J60" s="32" t="s">
        <v>1</v>
      </c>
      <c r="K60" s="32" t="s">
        <v>3</v>
      </c>
    </row>
    <row r="61" spans="2:11" ht="76.5">
      <c r="B61" s="15" t="s">
        <v>2</v>
      </c>
      <c r="C61" s="16" t="s">
        <v>48</v>
      </c>
      <c r="D61" s="17" t="s">
        <v>0</v>
      </c>
      <c r="E61" s="18" t="s">
        <v>57</v>
      </c>
      <c r="F61" s="16" t="s">
        <v>48</v>
      </c>
      <c r="G61" s="17" t="s">
        <v>0</v>
      </c>
      <c r="H61" s="18" t="s">
        <v>57</v>
      </c>
      <c r="I61" s="12"/>
      <c r="J61" s="16" t="s">
        <v>48</v>
      </c>
      <c r="K61" s="16" t="s">
        <v>48</v>
      </c>
    </row>
    <row r="62" spans="2:11" ht="25.5">
      <c r="B62" s="8" t="s">
        <v>44</v>
      </c>
      <c r="C62" s="32">
        <v>0</v>
      </c>
      <c r="D62" s="9">
        <f>C62*100/C67</f>
        <v>0</v>
      </c>
      <c r="E62" s="9">
        <v>0</v>
      </c>
      <c r="F62" s="32">
        <v>0</v>
      </c>
      <c r="G62" s="9">
        <f>F62*100/F67</f>
        <v>0</v>
      </c>
      <c r="H62" s="9">
        <v>0</v>
      </c>
      <c r="I62" s="12"/>
      <c r="J62" s="32">
        <v>46</v>
      </c>
      <c r="K62" s="33">
        <v>0</v>
      </c>
    </row>
    <row r="63" spans="2:11" ht="25.5">
      <c r="B63" s="8" t="s">
        <v>45</v>
      </c>
      <c r="C63" s="32">
        <v>0</v>
      </c>
      <c r="D63" s="9">
        <v>0</v>
      </c>
      <c r="E63" s="33">
        <v>0</v>
      </c>
      <c r="F63" s="32">
        <v>0</v>
      </c>
      <c r="G63" s="9">
        <v>0</v>
      </c>
      <c r="H63" s="9">
        <v>0</v>
      </c>
      <c r="I63" s="12"/>
      <c r="J63" s="33">
        <v>0</v>
      </c>
      <c r="K63" s="33">
        <v>0</v>
      </c>
    </row>
    <row r="64" spans="2:11" ht="51">
      <c r="B64" s="8" t="s">
        <v>46</v>
      </c>
      <c r="C64" s="32">
        <v>0</v>
      </c>
      <c r="D64" s="9">
        <f>C64*100/C67</f>
        <v>0</v>
      </c>
      <c r="E64" s="9">
        <v>0</v>
      </c>
      <c r="F64" s="32">
        <v>653</v>
      </c>
      <c r="G64" s="9">
        <f>F64*100/F67</f>
        <v>1.0424981640537694</v>
      </c>
      <c r="H64" s="9">
        <f>F64*100/K64</f>
        <v>24.66943709860219</v>
      </c>
      <c r="I64" s="12"/>
      <c r="J64" s="35">
        <v>0</v>
      </c>
      <c r="K64" s="35">
        <v>2647</v>
      </c>
    </row>
    <row r="65" spans="2:11" ht="38.25">
      <c r="B65" s="8" t="s">
        <v>78</v>
      </c>
      <c r="C65" s="37">
        <v>116989</v>
      </c>
      <c r="D65" s="9">
        <f>C65*100/C67</f>
        <v>91.45052608539312</v>
      </c>
      <c r="E65" s="9">
        <f>C65*100/J65</f>
        <v>126.95772018926075</v>
      </c>
      <c r="F65" s="37">
        <v>61985</v>
      </c>
      <c r="G65" s="9">
        <f>F65*100/F67</f>
        <v>98.95750183594623</v>
      </c>
      <c r="H65" s="9">
        <f>F65*100/K65</f>
        <v>128.79197140957447</v>
      </c>
      <c r="I65" s="12"/>
      <c r="J65" s="33">
        <v>92148</v>
      </c>
      <c r="K65" s="33">
        <v>48128</v>
      </c>
    </row>
    <row r="66" spans="2:11" ht="51">
      <c r="B66" s="8" t="s">
        <v>79</v>
      </c>
      <c r="C66" s="37">
        <v>10937</v>
      </c>
      <c r="D66" s="9">
        <v>8.5</v>
      </c>
      <c r="E66" s="33">
        <v>0</v>
      </c>
      <c r="F66" s="33">
        <v>0</v>
      </c>
      <c r="G66" s="9">
        <v>0</v>
      </c>
      <c r="H66" s="9">
        <v>0</v>
      </c>
      <c r="I66" s="12"/>
      <c r="J66" s="32">
        <v>13705</v>
      </c>
      <c r="K66" s="33">
        <v>0</v>
      </c>
    </row>
    <row r="67" spans="2:11" ht="25.5">
      <c r="B67" s="19" t="s">
        <v>11</v>
      </c>
      <c r="C67" s="34">
        <f>SUM(C62:C66)</f>
        <v>127926</v>
      </c>
      <c r="D67" s="21">
        <f>SUM(D62:D66)</f>
        <v>99.95052608539312</v>
      </c>
      <c r="E67" s="21">
        <f>C67*100/J67</f>
        <v>120.80000755436784</v>
      </c>
      <c r="F67" s="34">
        <f>SUM(F62:F66)</f>
        <v>62638</v>
      </c>
      <c r="G67" s="21">
        <f>SUM(G62:G66)</f>
        <v>100</v>
      </c>
      <c r="H67" s="21">
        <f>F67*100/K67</f>
        <v>123.36386016740522</v>
      </c>
      <c r="I67" s="12"/>
      <c r="J67" s="34">
        <f>SUM(J62:J66)</f>
        <v>105899</v>
      </c>
      <c r="K67" s="20">
        <f>SUM(K62:K66)</f>
        <v>50775</v>
      </c>
    </row>
    <row r="68" spans="8:11" ht="12.75">
      <c r="H68" s="13"/>
      <c r="I68" s="12"/>
      <c r="J68" s="29"/>
      <c r="K68" s="30"/>
    </row>
    <row r="69" spans="7:9" ht="12.75">
      <c r="G69" s="69" t="s">
        <v>47</v>
      </c>
      <c r="H69" s="69"/>
      <c r="I69" s="12"/>
    </row>
    <row r="70" spans="2:10" ht="12.75">
      <c r="B70" s="68" t="s">
        <v>60</v>
      </c>
      <c r="C70" s="68"/>
      <c r="D70" s="68"/>
      <c r="E70" s="68"/>
      <c r="F70" s="68"/>
      <c r="G70" s="68"/>
      <c r="H70" s="68"/>
      <c r="I70" s="12"/>
      <c r="J70" s="12" t="s">
        <v>82</v>
      </c>
    </row>
    <row r="71" spans="2:11" ht="12.75">
      <c r="B71" s="14"/>
      <c r="C71" s="67" t="s">
        <v>1</v>
      </c>
      <c r="D71" s="68"/>
      <c r="E71" s="68"/>
      <c r="F71" s="68" t="s">
        <v>3</v>
      </c>
      <c r="G71" s="68"/>
      <c r="H71" s="68"/>
      <c r="I71" s="12"/>
      <c r="J71" s="32" t="s">
        <v>1</v>
      </c>
      <c r="K71" s="32" t="s">
        <v>3</v>
      </c>
    </row>
    <row r="72" spans="2:11" ht="76.5">
      <c r="B72" s="15" t="s">
        <v>2</v>
      </c>
      <c r="C72" s="16" t="s">
        <v>58</v>
      </c>
      <c r="D72" s="17" t="s">
        <v>0</v>
      </c>
      <c r="E72" s="18" t="s">
        <v>57</v>
      </c>
      <c r="F72" s="16" t="s">
        <v>58</v>
      </c>
      <c r="G72" s="17" t="s">
        <v>0</v>
      </c>
      <c r="H72" s="18" t="s">
        <v>57</v>
      </c>
      <c r="I72" s="12"/>
      <c r="J72" s="16" t="s">
        <v>58</v>
      </c>
      <c r="K72" s="16" t="s">
        <v>58</v>
      </c>
    </row>
    <row r="73" spans="2:11" ht="19.5" customHeight="1">
      <c r="B73" s="23" t="s">
        <v>55</v>
      </c>
      <c r="C73" s="24">
        <v>3295.1</v>
      </c>
      <c r="D73" s="10">
        <f>C73*100/C81</f>
        <v>65.82301238513783</v>
      </c>
      <c r="E73" s="11">
        <f aca="true" t="shared" si="1" ref="E73:E79">C73*100/J73</f>
        <v>125.21279829761362</v>
      </c>
      <c r="F73" s="9">
        <v>1556.9</v>
      </c>
      <c r="G73" s="10">
        <f>F73*100/F81</f>
        <v>69.24787617310857</v>
      </c>
      <c r="H73" s="11">
        <f aca="true" t="shared" si="2" ref="H73:H79">F73*100/K73</f>
        <v>148.12101607839406</v>
      </c>
      <c r="I73" s="12"/>
      <c r="J73" s="9">
        <v>2631.6</v>
      </c>
      <c r="K73" s="9">
        <v>1051.1</v>
      </c>
    </row>
    <row r="74" spans="2:11" ht="19.5" customHeight="1">
      <c r="B74" s="8" t="s">
        <v>50</v>
      </c>
      <c r="C74" s="9">
        <v>520.2</v>
      </c>
      <c r="D74" s="10">
        <f>C74*100/C81</f>
        <v>10.391530163803436</v>
      </c>
      <c r="E74" s="11">
        <f t="shared" si="1"/>
        <v>78.83012577663284</v>
      </c>
      <c r="F74" s="9">
        <v>271.9</v>
      </c>
      <c r="G74" s="9">
        <f>F74*100/F81</f>
        <v>12.093581817373124</v>
      </c>
      <c r="H74" s="11">
        <f t="shared" si="2"/>
        <v>199.04831625183013</v>
      </c>
      <c r="I74" s="12"/>
      <c r="J74" s="9">
        <v>659.9</v>
      </c>
      <c r="K74" s="9">
        <v>136.6</v>
      </c>
    </row>
    <row r="75" spans="2:11" ht="19.5" customHeight="1">
      <c r="B75" s="8" t="s">
        <v>56</v>
      </c>
      <c r="C75" s="9">
        <v>73.9</v>
      </c>
      <c r="D75" s="10">
        <f>C75*100/C81</f>
        <v>1.476228525769077</v>
      </c>
      <c r="E75" s="11">
        <f>C75*100/J75</f>
        <v>37.76188042922842</v>
      </c>
      <c r="F75" s="22">
        <v>17.1</v>
      </c>
      <c r="G75" s="9">
        <f>F75*100/F81</f>
        <v>0.7605746564070631</v>
      </c>
      <c r="H75" s="11">
        <f t="shared" si="2"/>
        <v>54.807692307692314</v>
      </c>
      <c r="I75" s="12"/>
      <c r="J75" s="22">
        <v>195.7</v>
      </c>
      <c r="K75" s="22">
        <v>31.2</v>
      </c>
    </row>
    <row r="76" spans="2:11" ht="19.5" customHeight="1">
      <c r="B76" s="8" t="s">
        <v>51</v>
      </c>
      <c r="C76" s="9">
        <v>376.1</v>
      </c>
      <c r="D76" s="10">
        <f>C76*100/C81</f>
        <v>7.512984418697561</v>
      </c>
      <c r="E76" s="11">
        <f t="shared" si="1"/>
        <v>92.7039684495933</v>
      </c>
      <c r="F76" s="9">
        <v>200.4</v>
      </c>
      <c r="G76" s="9">
        <f>F76*100/F81</f>
        <v>8.913401236489792</v>
      </c>
      <c r="H76" s="11">
        <f t="shared" si="2"/>
        <v>139.7489539748954</v>
      </c>
      <c r="I76" s="12"/>
      <c r="J76" s="9">
        <v>405.7</v>
      </c>
      <c r="K76" s="9">
        <v>143.4</v>
      </c>
    </row>
    <row r="77" spans="2:11" ht="19.5" customHeight="1">
      <c r="B77" s="8" t="s">
        <v>52</v>
      </c>
      <c r="C77" s="9">
        <v>306.6</v>
      </c>
      <c r="D77" s="10">
        <f>C77*100/C81</f>
        <v>6.124650419496604</v>
      </c>
      <c r="E77" s="11">
        <v>117.7</v>
      </c>
      <c r="F77" s="9">
        <v>97.6</v>
      </c>
      <c r="G77" s="9">
        <f>F77*100/F81</f>
        <v>4.341057688030956</v>
      </c>
      <c r="H77" s="11">
        <v>122.3</v>
      </c>
      <c r="I77" s="12"/>
      <c r="J77" s="9">
        <v>249.3</v>
      </c>
      <c r="K77" s="9">
        <v>73.2</v>
      </c>
    </row>
    <row r="78" spans="2:11" ht="19.5" customHeight="1">
      <c r="B78" s="8" t="s">
        <v>53</v>
      </c>
      <c r="C78" s="9">
        <v>242</v>
      </c>
      <c r="D78" s="10">
        <f>C78*100/C81</f>
        <v>4.8341989612465035</v>
      </c>
      <c r="E78" s="11">
        <f t="shared" si="1"/>
        <v>147.92176039119806</v>
      </c>
      <c r="F78" s="9">
        <v>70</v>
      </c>
      <c r="G78" s="9">
        <f>F78*100/F81</f>
        <v>3.113463505759907</v>
      </c>
      <c r="H78" s="11">
        <f t="shared" si="2"/>
        <v>163.17016317016316</v>
      </c>
      <c r="I78" s="12"/>
      <c r="J78" s="9">
        <v>163.6</v>
      </c>
      <c r="K78" s="9">
        <v>42.9</v>
      </c>
    </row>
    <row r="79" spans="2:11" ht="19.5" customHeight="1">
      <c r="B79" s="8" t="s">
        <v>54</v>
      </c>
      <c r="C79" s="9">
        <v>192.1</v>
      </c>
      <c r="D79" s="10">
        <f>C79*100/C81</f>
        <v>3.8373951258489805</v>
      </c>
      <c r="E79" s="11">
        <f t="shared" si="1"/>
        <v>175.7548032936871</v>
      </c>
      <c r="F79" s="22">
        <v>34.4</v>
      </c>
      <c r="G79" s="9">
        <f>F79*100/F81</f>
        <v>1.530044922830583</v>
      </c>
      <c r="H79" s="11">
        <f t="shared" si="2"/>
        <v>91.24668435013263</v>
      </c>
      <c r="I79" s="12"/>
      <c r="J79" s="22">
        <v>109.3</v>
      </c>
      <c r="K79" s="22">
        <v>37.7</v>
      </c>
    </row>
    <row r="80" spans="2:11" ht="19.5" customHeight="1">
      <c r="B80" s="8"/>
      <c r="C80" s="9"/>
      <c r="D80" s="9"/>
      <c r="E80" s="9"/>
      <c r="F80" s="25"/>
      <c r="G80" s="9"/>
      <c r="H80" s="9"/>
      <c r="I80" s="12"/>
      <c r="J80" s="25"/>
      <c r="K80" s="25"/>
    </row>
    <row r="81" spans="2:11" ht="15.75" customHeight="1">
      <c r="B81" s="19" t="s">
        <v>49</v>
      </c>
      <c r="C81" s="21">
        <f>SUM(C73:C80)</f>
        <v>5006.000000000001</v>
      </c>
      <c r="D81" s="21">
        <f>SUM(D73:D80)</f>
        <v>99.99999999999999</v>
      </c>
      <c r="E81" s="26">
        <f>C81*100/J81</f>
        <v>113.38361532015132</v>
      </c>
      <c r="F81" s="21">
        <f>SUM(F73:F80)</f>
        <v>2248.3</v>
      </c>
      <c r="G81" s="21">
        <f>SUM(G73:G80)</f>
        <v>99.99999999999999</v>
      </c>
      <c r="H81" s="26">
        <f>F81*100/K81</f>
        <v>148.29496735043864</v>
      </c>
      <c r="I81" s="36"/>
      <c r="J81" s="21">
        <f>SUM(J73:J80)</f>
        <v>4415.1</v>
      </c>
      <c r="K81" s="21">
        <f>SUM(K73:K80)</f>
        <v>1516.1000000000001</v>
      </c>
    </row>
    <row r="82" spans="2:11" ht="24.75" customHeight="1">
      <c r="B82" s="27" t="s">
        <v>59</v>
      </c>
      <c r="C82" s="21">
        <v>3266207</v>
      </c>
      <c r="D82" s="28"/>
      <c r="E82" s="21">
        <f>C82*100/J82</f>
        <v>104.61493669531917</v>
      </c>
      <c r="F82" s="27">
        <v>280665</v>
      </c>
      <c r="G82" s="27"/>
      <c r="H82" s="21">
        <f>F82*100/K82</f>
        <v>53.57009930886527</v>
      </c>
      <c r="I82" s="12"/>
      <c r="J82" s="21">
        <v>3122123</v>
      </c>
      <c r="K82" s="21">
        <v>523921</v>
      </c>
    </row>
    <row r="83" spans="8:9" ht="12.75">
      <c r="H83" s="13"/>
      <c r="I83" s="12"/>
    </row>
  </sheetData>
  <sheetProtection/>
  <mergeCells count="24">
    <mergeCell ref="C3:E3"/>
    <mergeCell ref="F3:H3"/>
    <mergeCell ref="B2:H2"/>
    <mergeCell ref="G1:H1"/>
    <mergeCell ref="G17:H17"/>
    <mergeCell ref="B18:H18"/>
    <mergeCell ref="C19:E19"/>
    <mergeCell ref="F19:H19"/>
    <mergeCell ref="G30:H30"/>
    <mergeCell ref="B31:H31"/>
    <mergeCell ref="C32:E32"/>
    <mergeCell ref="F32:H32"/>
    <mergeCell ref="G43:H43"/>
    <mergeCell ref="B44:H44"/>
    <mergeCell ref="C45:E45"/>
    <mergeCell ref="F45:H45"/>
    <mergeCell ref="G58:H58"/>
    <mergeCell ref="B59:H59"/>
    <mergeCell ref="C60:E60"/>
    <mergeCell ref="F60:H60"/>
    <mergeCell ref="G69:H69"/>
    <mergeCell ref="B70:H70"/>
    <mergeCell ref="C71:E71"/>
    <mergeCell ref="F71:H71"/>
  </mergeCells>
  <printOptions/>
  <pageMargins left="0.7874015748031497" right="0.3937007874015748" top="0.98425196850393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2.75390625" style="6" customWidth="1"/>
    <col min="2" max="3" width="12.75390625" style="7" customWidth="1"/>
    <col min="4" max="4" width="13.25390625" style="7" customWidth="1"/>
    <col min="5" max="6" width="12.75390625" style="7" customWidth="1"/>
    <col min="7" max="7" width="13.625" style="7" customWidth="1"/>
  </cols>
  <sheetData>
    <row r="1" spans="1:7" ht="44.25" customHeight="1">
      <c r="A1" s="73" t="s">
        <v>62</v>
      </c>
      <c r="B1" s="73"/>
      <c r="C1" s="73"/>
      <c r="D1" s="73"/>
      <c r="E1" s="73"/>
      <c r="F1" s="73"/>
      <c r="G1" s="73"/>
    </row>
    <row r="2" spans="1:7" ht="51">
      <c r="A2" s="4" t="s">
        <v>63</v>
      </c>
      <c r="B2" s="5" t="s">
        <v>64</v>
      </c>
      <c r="C2" s="5" t="s">
        <v>65</v>
      </c>
      <c r="D2" s="5" t="s">
        <v>66</v>
      </c>
      <c r="E2" s="5" t="s">
        <v>67</v>
      </c>
      <c r="F2" s="5" t="s">
        <v>68</v>
      </c>
      <c r="G2" s="5" t="s">
        <v>69</v>
      </c>
    </row>
    <row r="3" spans="1:7" ht="30" customHeight="1">
      <c r="A3" s="2" t="s">
        <v>70</v>
      </c>
      <c r="B3" s="1">
        <v>1369.1</v>
      </c>
      <c r="C3" s="1">
        <v>1251.9</v>
      </c>
      <c r="D3" s="3">
        <f>C3*100/B3</f>
        <v>91.43963187495437</v>
      </c>
      <c r="E3" s="1">
        <v>202.8</v>
      </c>
      <c r="F3" s="1">
        <v>87.7</v>
      </c>
      <c r="G3" s="3">
        <f>F3*100/E3</f>
        <v>43.24457593688363</v>
      </c>
    </row>
    <row r="4" spans="1:7" ht="30" customHeight="1">
      <c r="A4" s="2" t="s">
        <v>71</v>
      </c>
      <c r="B4" s="1">
        <v>807.8</v>
      </c>
      <c r="C4" s="1">
        <v>808</v>
      </c>
      <c r="D4" s="3">
        <f>C4*100/B4</f>
        <v>100.02475860361476</v>
      </c>
      <c r="E4" s="1">
        <v>144.5</v>
      </c>
      <c r="F4" s="1">
        <v>69.1</v>
      </c>
      <c r="G4" s="3">
        <f>F4*100/E4</f>
        <v>47.82006920415224</v>
      </c>
    </row>
    <row r="5" spans="1:7" ht="33.75" customHeight="1">
      <c r="A5" s="2" t="s">
        <v>72</v>
      </c>
      <c r="B5" s="1">
        <v>1337.6</v>
      </c>
      <c r="C5" s="1">
        <v>1273.5</v>
      </c>
      <c r="D5" s="3">
        <f>C5*100/B5</f>
        <v>95.20783492822967</v>
      </c>
      <c r="E5" s="1">
        <v>236.6</v>
      </c>
      <c r="F5" s="1">
        <v>107.9</v>
      </c>
      <c r="G5" s="3">
        <f>F5*100/E5</f>
        <v>45.604395604395606</v>
      </c>
    </row>
    <row r="6" spans="1:7" ht="37.5" customHeight="1">
      <c r="A6" s="2" t="s">
        <v>73</v>
      </c>
      <c r="B6" s="1">
        <v>21648.2</v>
      </c>
      <c r="C6" s="1">
        <v>19238.3</v>
      </c>
      <c r="D6" s="3">
        <f>C6*100/B6</f>
        <v>88.86789663805766</v>
      </c>
      <c r="E6" s="1">
        <v>4853.9</v>
      </c>
      <c r="F6" s="1">
        <v>2403.1</v>
      </c>
      <c r="G6" s="3">
        <f>F6*100/E6</f>
        <v>49.50864253486887</v>
      </c>
    </row>
    <row r="7" spans="1:7" ht="36" customHeight="1">
      <c r="A7" s="2" t="s">
        <v>74</v>
      </c>
      <c r="B7" s="1">
        <v>776952.6</v>
      </c>
      <c r="C7" s="1">
        <v>556115.4</v>
      </c>
      <c r="D7" s="3">
        <f>C7*100/B7</f>
        <v>71.57648999437032</v>
      </c>
      <c r="E7" s="1">
        <v>420174.7</v>
      </c>
      <c r="F7" s="1">
        <v>209801.8</v>
      </c>
      <c r="G7" s="3">
        <f>F7*100/E7</f>
        <v>49.93204017281383</v>
      </c>
    </row>
  </sheetData>
  <sheetProtection/>
  <mergeCells count="1">
    <mergeCell ref="A1:G1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2013-10-01T07:51:43Z</cp:lastPrinted>
  <dcterms:created xsi:type="dcterms:W3CDTF">2010-12-06T06:50:49Z</dcterms:created>
  <dcterms:modified xsi:type="dcterms:W3CDTF">2013-10-01T08:11:24Z</dcterms:modified>
  <cp:category/>
  <cp:version/>
  <cp:contentType/>
  <cp:contentStatus/>
</cp:coreProperties>
</file>