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240" windowWidth="9720" windowHeight="7200" tabRatio="903"/>
  </bookViews>
  <sheets>
    <sheet name="РАИП 2013 г." sheetId="3" r:id="rId1"/>
    <sheet name="кредиторка РАИП 2013 г." sheetId="22" r:id="rId2"/>
  </sheets>
  <definedNames>
    <definedName name="_xlnm.Print_Titles" localSheetId="1">'кредиторка РАИП 2013 г.'!$2:$3</definedName>
    <definedName name="_xlnm.Print_Titles" localSheetId="0">'РАИП 2013 г.'!$2:$3</definedName>
    <definedName name="_xlnm.Print_Area" localSheetId="1">'кредиторка РАИП 2013 г.'!$A$1:$G$75</definedName>
    <definedName name="_xlnm.Print_Area" localSheetId="0">'РАИП 2013 г.'!$A$1:$K$152</definedName>
  </definedNames>
  <calcPr calcId="144525"/>
</workbook>
</file>

<file path=xl/calcChain.xml><?xml version="1.0" encoding="utf-8"?>
<calcChain xmlns="http://schemas.openxmlformats.org/spreadsheetml/2006/main">
  <c r="E96" i="3" l="1"/>
  <c r="D96" i="3"/>
  <c r="C96" i="3"/>
  <c r="E89" i="3"/>
  <c r="E84" i="3" s="1"/>
  <c r="D89" i="3"/>
  <c r="D84" i="3" s="1"/>
  <c r="C84" i="3"/>
  <c r="E79" i="3"/>
  <c r="E71" i="3" s="1"/>
  <c r="D79" i="3"/>
  <c r="D71" i="3" s="1"/>
  <c r="C71" i="3"/>
  <c r="E66" i="3"/>
  <c r="D66" i="3"/>
  <c r="C66" i="3"/>
  <c r="E64" i="3"/>
  <c r="E61" i="3"/>
  <c r="D61" i="3"/>
  <c r="D51" i="3" s="1"/>
  <c r="C51" i="3"/>
  <c r="E47" i="3"/>
  <c r="D47" i="3"/>
  <c r="C47" i="3"/>
  <c r="E35" i="3"/>
  <c r="D35" i="3"/>
  <c r="E25" i="3"/>
  <c r="E19" i="3" s="1"/>
  <c r="D22" i="3"/>
  <c r="C19" i="3"/>
  <c r="D18" i="3"/>
  <c r="D7" i="3" s="1"/>
  <c r="E17" i="3"/>
  <c r="E7" i="3" s="1"/>
  <c r="C7" i="3"/>
  <c r="E51" i="3" l="1"/>
  <c r="E4" i="3" s="1"/>
  <c r="C4" i="3"/>
  <c r="D19" i="3"/>
  <c r="D4" i="3" s="1"/>
  <c r="I75" i="22"/>
  <c r="H75" i="22"/>
  <c r="E75" i="22"/>
  <c r="D75" i="22"/>
  <c r="C75" i="22"/>
  <c r="I74" i="22"/>
  <c r="H74" i="22"/>
  <c r="E74" i="22"/>
  <c r="D74" i="22"/>
  <c r="C74" i="22"/>
  <c r="E72" i="22"/>
  <c r="I71" i="22"/>
  <c r="I68" i="22"/>
  <c r="G68" i="22"/>
  <c r="F65" i="22"/>
  <c r="E65" i="22"/>
  <c r="D65" i="22"/>
  <c r="F52" i="22"/>
  <c r="E52" i="22"/>
  <c r="D52" i="22"/>
  <c r="C52" i="22"/>
  <c r="F47" i="22"/>
  <c r="E47" i="22"/>
  <c r="D47" i="22"/>
  <c r="C47" i="22"/>
  <c r="F42" i="22"/>
  <c r="E42" i="22"/>
  <c r="D42" i="22"/>
  <c r="C42" i="22"/>
  <c r="F38" i="22"/>
  <c r="E38" i="22"/>
  <c r="D38" i="22"/>
  <c r="C38" i="22"/>
  <c r="I33" i="22"/>
  <c r="H33" i="22"/>
  <c r="G33" i="22"/>
  <c r="E33" i="22"/>
  <c r="E71" i="22" s="1"/>
  <c r="E70" i="22" s="1"/>
  <c r="D33" i="22"/>
  <c r="D71" i="22" s="1"/>
  <c r="D70" i="22" s="1"/>
  <c r="C33" i="22"/>
  <c r="C71" i="22" s="1"/>
  <c r="I18" i="22"/>
  <c r="I72" i="22" s="1"/>
  <c r="H18" i="22"/>
  <c r="H72" i="22" s="1"/>
  <c r="D18" i="22"/>
  <c r="D72" i="22" s="1"/>
  <c r="C18" i="22"/>
  <c r="C72" i="22" s="1"/>
  <c r="F15" i="22"/>
  <c r="E15" i="22"/>
  <c r="D15" i="22"/>
  <c r="F6" i="22"/>
  <c r="F4" i="22" s="1"/>
  <c r="E6" i="22"/>
  <c r="D6" i="22"/>
  <c r="C6" i="22"/>
  <c r="I4" i="22"/>
  <c r="D4" i="22" l="1"/>
  <c r="C15" i="22"/>
  <c r="C4" i="22" s="1"/>
  <c r="H4" i="22"/>
  <c r="E4" i="22"/>
  <c r="H71" i="22"/>
  <c r="H70" i="22"/>
  <c r="I70" i="22"/>
  <c r="C70" i="22"/>
  <c r="G4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МФ неправильно выписасали 26,8 высоковольтных линий здесь,затем отозвали весь платеж в тот день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8539,7-Габисов не подписал</t>
        </r>
      </text>
    </commen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без наш.заявки</t>
        </r>
      </text>
    </commen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2842,9
-БЕЗ НАШ ЗАЯВКИ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3253,1-это выполнение прошлого года</t>
        </r>
      </text>
    </comment>
    <comment ref="E70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без нашей второй заявки на 1452,5</t>
        </r>
      </text>
    </comment>
    <comment ref="E78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751,8-актывыполнен.прошлого года</t>
        </r>
      </text>
    </comment>
    <comment ref="D8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Пользователь Windows:
</t>
        </r>
        <r>
          <rPr>
            <sz val="8"/>
            <color indexed="81"/>
            <rFont val="Tahoma"/>
            <family val="2"/>
            <charset val="204"/>
          </rPr>
          <t>сняли содержание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B41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В 34-Р заказчик-Минобр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заявка Минобр первоначально, от 30 апреля-Минстрой
</t>
        </r>
      </text>
    </comment>
    <comment ref="I68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дали свою первую заявку на 3 млн после нашей на всю сумму</t>
        </r>
      </text>
    </comment>
    <comment ref="B74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в 34-р по АВТОГОРОДКУ были заказчиками</t>
        </r>
      </text>
    </comment>
  </commentList>
</comments>
</file>

<file path=xl/sharedStrings.xml><?xml version="1.0" encoding="utf-8"?>
<sst xmlns="http://schemas.openxmlformats.org/spreadsheetml/2006/main" count="244" uniqueCount="179">
  <si>
    <t>Наименование объекта</t>
  </si>
  <si>
    <t>ВСЕГО</t>
  </si>
  <si>
    <t>из общего объема:</t>
  </si>
  <si>
    <t xml:space="preserve">Кредиторская задолженность </t>
  </si>
  <si>
    <t>НАЦИОНАЛЬНАЯ ЭКОНОМИКА</t>
  </si>
  <si>
    <t>в том числе:</t>
  </si>
  <si>
    <t>Другие вопросы в области национальной экономики</t>
  </si>
  <si>
    <t>ЖИЛИЩНО-КОММУНАЛЬНОЕ ХОЗЯЙСТВО</t>
  </si>
  <si>
    <t>Проектно-изыскательские работы</t>
  </si>
  <si>
    <t>Коммунальное хозяйство</t>
  </si>
  <si>
    <t>Реконструкция электрических сетей, г. Алагир, г.Беслан  (софинансирование  ФЦП "Юг России (2008-2013 годы)")</t>
  </si>
  <si>
    <t xml:space="preserve">Проектно-изыскательские работы </t>
  </si>
  <si>
    <t>Создание горно-рекреационного комплекса "Мамисон",  Алагирский район (софинансирование  ФЦП "Юг России (2008-2013 годы)")</t>
  </si>
  <si>
    <t>Реконструкция и расширение Архонского, Ардонского, Пригородного групповых водопроводов, групповых водопроводов Алагирского, Ирафского, Дигорского районов и систем водоснабжения населенных пунктов (софинансирование  ФЦП "Юг России (2008-2013 годы)")</t>
  </si>
  <si>
    <t>Строительство инженерной инфраструктуры для объектов социальной сферы, г.Владикавказс (софинансирование  ФЦП "Юг России (2008-2013 годы)")</t>
  </si>
  <si>
    <t>Реконструкция системы водоснабжения г.Моздок и населенных пунктов Моздокского района (софинансирование  ФЦП "Юг России (2008-2013 годы)")</t>
  </si>
  <si>
    <t>ОБРАЗОВАНИЕ</t>
  </si>
  <si>
    <t>Общее образование</t>
  </si>
  <si>
    <t>Мероприятия, направленные на решение острых проблем в социальной сфере в отдельных районах и муниципальных образованеиях (софинансирование  ФЦП "Юг России (2008-2013 годы)")</t>
  </si>
  <si>
    <t xml:space="preserve">КУЛЬТУРА, КИНЕМАТОГРАФИЯ </t>
  </si>
  <si>
    <t>Культура</t>
  </si>
  <si>
    <t>ЗДРАВООХРАНЕНИЕ</t>
  </si>
  <si>
    <t>Стационарная медицинская помощь</t>
  </si>
  <si>
    <t>Амбулаторная помощь</t>
  </si>
  <si>
    <t>Мерприятия по развитию сети учреждений первичной медико-санитарной помощи, физической культуры и спорта в сельской местности (софинансирование ФЦП "Социальное развитие села до 2013 года")</t>
  </si>
  <si>
    <r>
      <t xml:space="preserve">Фельдшерско-акушерский пункт, с. Дзинага </t>
    </r>
    <r>
      <rPr>
        <b/>
        <vertAlign val="superscript"/>
        <sz val="12"/>
        <rFont val="Times New Roman"/>
        <family val="1"/>
        <charset val="204"/>
      </rPr>
      <t>2)</t>
    </r>
  </si>
  <si>
    <t>ФИЗИЧЕСКАЯ КУЛЬТУРА И СПОРТ</t>
  </si>
  <si>
    <t>СОЦИАЛЬНАЯ ПОЛИТИКА</t>
  </si>
  <si>
    <t>Социальное обслуживание населения</t>
  </si>
  <si>
    <t>Примечание:</t>
  </si>
  <si>
    <t xml:space="preserve">Финансирование </t>
  </si>
  <si>
    <t>Номер  заявки гос.заказчика (заказчика-застройщ)</t>
  </si>
  <si>
    <t>тыс.рублей</t>
  </si>
  <si>
    <r>
      <t>Строительство стадиона на  32 тыс.посадочных мест  и комплекса Академии футбола для детей, г.Владикавказ</t>
    </r>
    <r>
      <rPr>
        <vertAlign val="superscript"/>
        <sz val="12"/>
        <rFont val="Times New Roman Cyr"/>
        <charset val="204"/>
      </rPr>
      <t>1)</t>
    </r>
  </si>
  <si>
    <r>
      <t>Строительство водозаборов и водопроводных сетей</t>
    </r>
    <r>
      <rPr>
        <vertAlign val="superscript"/>
        <sz val="12"/>
        <rFont val="Times New Roman Cyr"/>
        <charset val="204"/>
      </rPr>
      <t>1)</t>
    </r>
  </si>
  <si>
    <r>
      <t>Строительство школы на 500 мест в п.Новый Пригородного района РСО-Алания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</si>
  <si>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Реконструкция здания Дома Правительства Республики Северная Осетия-Алания, г.Владикавказ </t>
    </r>
    <r>
      <rPr>
        <b/>
        <vertAlign val="superscript"/>
        <sz val="12"/>
        <rFont val="Times New Roman Cyr"/>
        <charset val="204"/>
      </rPr>
      <t xml:space="preserve">1) </t>
    </r>
    <r>
      <rPr>
        <sz val="12"/>
        <rFont val="Times New Roman Cyr"/>
        <charset val="204"/>
      </rPr>
      <t>мероприятия по энергосбережению и повышению энергетической эффективности)</t>
    </r>
  </si>
  <si>
    <r>
      <t xml:space="preserve">Подготовка документации для обеспечения ввода в эксплуатацию объектов незавершенного строительства ФЦП "Юг России (2008-2013 годы) (изготовление кадастрового паспорта и    землеустроительного плана по отведенному участку, в том числе подготовка проектов межевания территорий) </t>
    </r>
    <r>
      <rPr>
        <b/>
        <vertAlign val="superscript"/>
        <sz val="12"/>
        <rFont val="Times New Roman Cyr"/>
        <charset val="204"/>
      </rPr>
      <t xml:space="preserve">1)   </t>
    </r>
  </si>
  <si>
    <r>
      <t>Реконструкция электрических сетей,  г.Алагир РСО-А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мероприятия по энергосбережению и повышению энергетической эффективности)</t>
    </r>
  </si>
  <si>
    <r>
      <t>Реконструкция электрических сетей, г.Беслан РСО-А</t>
    </r>
    <r>
      <rPr>
        <b/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мероприятия по энергосбережению и повышению энергетической эффективности)</t>
    </r>
  </si>
  <si>
    <r>
      <t>Реконструкция Архонского группового водопровода на участке "Головной водозабор -с.Гизель Пригородного района РСО-Алания" (II очередь)</t>
    </r>
    <r>
      <rPr>
        <b/>
        <vertAlign val="superscript"/>
        <sz val="12"/>
        <rFont val="Times New Roman Cyr"/>
        <charset val="204"/>
      </rPr>
      <t>2)</t>
    </r>
    <r>
      <rPr>
        <vertAlign val="superscript"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( мероприятия по энергосбережению и повышению энергетической эффективности)</t>
    </r>
  </si>
  <si>
    <r>
      <t>Строительство школы на 500 мест в п.Новый Пригородного района (инженерная инфраструктура)</t>
    </r>
    <r>
      <rPr>
        <b/>
        <vertAlign val="superscript"/>
        <sz val="12"/>
        <rFont val="Times New Roman"/>
        <family val="1"/>
        <charset val="204"/>
      </rPr>
      <t>1)</t>
    </r>
  </si>
  <si>
    <r>
      <t>Строительство общеобразовательной школы на 320 мест по ул.Горького, г.Владикавказ РСО-Алания (софинансирование  ФЦП "Юг России (2008-2013 годы)")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</si>
  <si>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Реконструкция 1-й городской больницы на 295 коек, г.Владикавказ РСО-Алания </t>
    </r>
    <r>
      <rPr>
        <b/>
        <vertAlign val="superscript"/>
        <sz val="12"/>
        <rFont val="Times New Roman Cyr"/>
        <charset val="204"/>
      </rPr>
      <t xml:space="preserve">1)  </t>
    </r>
    <r>
      <rPr>
        <sz val="12"/>
        <rFont val="Times New Roman Cyr"/>
        <charset val="204"/>
      </rPr>
      <t>(мероприятия по энергосбережению и повышению энергетической эффективности)</t>
    </r>
  </si>
  <si>
    <r>
      <t xml:space="preserve">Реконструкция  Центральной районной больницы, г.Алагир РСО-Алания </t>
    </r>
    <r>
      <rPr>
        <vertAlign val="superscript"/>
        <sz val="12"/>
        <rFont val="Times New Roman Cyr"/>
        <charset val="204"/>
      </rPr>
      <t>1)</t>
    </r>
    <r>
      <rPr>
        <sz val="12"/>
        <rFont val="Times New Roman Cyr"/>
        <family val="1"/>
        <charset val="204"/>
      </rPr>
      <t xml:space="preserve"> (мероприятия по энергосбережению и повышению энергетической эффективности)</t>
    </r>
  </si>
  <si>
    <r>
      <t>Строительство спортивного комплекса в с.Карджин Кировского района РСО-Алания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 Cyr"/>
        <charset val="204"/>
      </rPr>
      <t>1)</t>
    </r>
  </si>
  <si>
    <r>
      <t>Реконструкция системы водоснабжения г.Моздок и населенных пунктов Моздокского района.  Этап I</t>
    </r>
    <r>
      <rPr>
        <b/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>( мероприятия по энергосбережению и повышению энергетической эффективности)</t>
    </r>
  </si>
  <si>
    <r>
      <t>2)</t>
    </r>
    <r>
      <rPr>
        <sz val="12"/>
        <rFont val="Times New Roman"/>
        <family val="1"/>
        <charset val="204"/>
      </rPr>
      <t xml:space="preserve"> государственный заказчик - Министерство сельского хозяйства и продовольствия РСО-Алания, заказчик - застройщик - ГКУ "Управление капитального строительства и социального обустройства села" Министерства сельского хозяйства и продовольствия РСО-Алания</t>
    </r>
  </si>
  <si>
    <r>
      <rPr>
        <sz val="12"/>
        <rFont val="Times New Roman Cyr"/>
        <charset val="204"/>
      </rPr>
      <t>Ре</t>
    </r>
    <r>
      <rPr>
        <sz val="12"/>
        <rFont val="Times New Roman Cyr"/>
        <family val="1"/>
        <charset val="204"/>
      </rPr>
      <t xml:space="preserve">конструкция кожно-венерологического диспансера, г.Владикавказ (дополнительные работы) </t>
    </r>
    <r>
      <rPr>
        <vertAlign val="superscript"/>
        <sz val="12"/>
        <rFont val="Cambria"/>
        <family val="1"/>
        <charset val="204"/>
      </rPr>
      <t>1</t>
    </r>
    <r>
      <rPr>
        <b/>
        <vertAlign val="superscript"/>
        <sz val="12"/>
        <rFont val="Cambria"/>
        <family val="1"/>
        <charset val="204"/>
      </rPr>
      <t>)</t>
    </r>
  </si>
  <si>
    <r>
      <t>3)</t>
    </r>
    <r>
      <rPr>
        <sz val="12"/>
        <rFont val="Times New Roman"/>
        <family val="1"/>
        <charset val="204"/>
      </rPr>
      <t xml:space="preserve"> государственный заказчик - Министерство топлива, энергетики и жилищно-коммунального хозяйства РСО-Алания, заказчик-застройщик -ГКУ "ОРС ЖКХ" Министерства топлива, энергетики и жилищно-коммунального хозяйства РСО-Алания </t>
    </r>
  </si>
  <si>
    <r>
      <t>Строительство инфекционного корпуса на 100 коек Республиканской детской клинической больницы, г.Владикавказ</t>
    </r>
    <r>
      <rPr>
        <vertAlign val="superscript"/>
        <sz val="12"/>
        <rFont val="Times New Roman Cyr"/>
        <charset val="204"/>
      </rPr>
      <t>1)</t>
    </r>
  </si>
  <si>
    <r>
      <t>Строительство  многофункциональной спортивной площадки на территории Дворца спорта им. Саукудза Дзарасова Республиканской детско-юношеской спортивной школы, г.Владикавказ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</si>
  <si>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Строительство конно-спортивного манежа Республиканской конно-спортивной школы РСО-Алания(софинансирование ФЦП "Развитие физической культуры и спорта в Российской Федерации на 2006-2015 годы") </t>
    </r>
    <r>
      <rPr>
        <b/>
        <vertAlign val="superscript"/>
        <sz val="12"/>
        <rFont val="Times New Roman Cyr"/>
        <charset val="204"/>
      </rPr>
      <t>1)</t>
    </r>
  </si>
  <si>
    <t>01-03/233 от 13.02.13</t>
  </si>
  <si>
    <t>01-03/246 от 14/02/13 аванс</t>
  </si>
  <si>
    <t>01-03/263 от 20.02.3013</t>
  </si>
  <si>
    <t>№24-16/23 от 18.01.2013; 24-16/124 от 21.02.2013</t>
  </si>
  <si>
    <r>
      <t>Строительство  спортивного комплекса, с.Ногир</t>
    </r>
    <r>
      <rPr>
        <vertAlign val="superscript"/>
        <sz val="12"/>
        <rFont val="Times New Roman Cyr"/>
        <charset val="204"/>
      </rPr>
      <t xml:space="preserve">2) </t>
    </r>
    <r>
      <rPr>
        <sz val="12"/>
        <rFont val="Times New Roman Cyr"/>
        <charset val="204"/>
      </rPr>
      <t>(софинансирование ФЦП "Развитие физической культуры и спорта в Российской Федерации на 2006-2015 годы")</t>
    </r>
  </si>
  <si>
    <t>№24-16/52 от 24.01.2013; №24-16/162 от 28,02,2013</t>
  </si>
  <si>
    <t>01-03/397 от 15.03.13 аванс</t>
  </si>
  <si>
    <t>01-03/232 от 13.02.13, 01-03/402 от 18.03.2013</t>
  </si>
  <si>
    <t>№01-03/167 от 04.02.2013, №01-03/430 от 21.03.2013</t>
  </si>
  <si>
    <r>
      <t xml:space="preserve">Реконструкция РП-3 с кабельными линиями 6 кВ от ЦРП-1 до РП-3, г.Владикавказ (дополнительные работы) </t>
    </r>
    <r>
      <rPr>
        <vertAlign val="superscript"/>
        <sz val="12"/>
        <rFont val="Times New Roman"/>
        <family val="1"/>
        <charset val="204"/>
      </rPr>
      <t>3)</t>
    </r>
  </si>
  <si>
    <r>
      <t>Модернизация системы водоснабжения, г.Владикавказ, II этап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( мероприятия по энергосбережению и повышению энергетической эффективности)</t>
    </r>
  </si>
  <si>
    <r>
      <t xml:space="preserve">Строительство физкультурно-оздоровительного комплекса, г.Моздок(софинансирование ФЦП "Развитие физической культуры и спорта в Российской Федерации на 2006-2015 годы") </t>
    </r>
    <r>
      <rPr>
        <vertAlign val="superscript"/>
        <sz val="12"/>
        <rFont val="Times New Roman Cyr"/>
        <charset val="204"/>
      </rPr>
      <t>4)</t>
    </r>
  </si>
  <si>
    <r>
      <t>1)</t>
    </r>
    <r>
      <rPr>
        <sz val="12"/>
        <rFont val="Times New Roman"/>
        <family val="1"/>
        <charset val="204"/>
      </rPr>
      <t xml:space="preserve"> государственный заказчик - Министерство архитектуры и строительной политики РСО - Алания, заказчик-застройщик - ГКУ "Главное строительное управление Республики Северная Осетия-Алания " </t>
    </r>
  </si>
  <si>
    <r>
      <t>Строительство газопровода высокого давления Кобань-туркомплекс "Кахтисар" Пригородного района</t>
    </r>
    <r>
      <rPr>
        <vertAlign val="superscript"/>
        <sz val="12"/>
        <rFont val="Times New Roman Cyr"/>
        <charset val="204"/>
      </rPr>
      <t xml:space="preserve">3) </t>
    </r>
    <r>
      <rPr>
        <sz val="12"/>
        <rFont val="Times New Roman Cyr"/>
        <charset val="204"/>
      </rPr>
      <t>(софинансирование  ФЦП "Юг России (2008-2013 годы)")</t>
    </r>
  </si>
  <si>
    <r>
      <t>Головной водопроовод "Родник Фаныкдон"-Беслан-Зильги-Батако-Раздзог-Заманкул Правобережного района</t>
    </r>
    <r>
      <rPr>
        <b/>
        <vertAlign val="superscript"/>
        <sz val="12"/>
        <rFont val="Times New Roman"/>
        <family val="1"/>
        <charset val="204"/>
      </rPr>
      <t xml:space="preserve">2) </t>
    </r>
    <r>
      <rPr>
        <sz val="12"/>
        <rFont val="Times New Roman"/>
        <family val="1"/>
        <charset val="204"/>
      </rPr>
      <t>( мероприятия по энергосбережению и повышению энергетической эффективности)</t>
    </r>
  </si>
  <si>
    <r>
      <t xml:space="preserve"> Кавказский музыкально-культурный центр Валерия Гергиева, г.Владикавказ РСО-Алания (софинансирование ФЦП "Культура России" (2012-2018 годы)</t>
    </r>
    <r>
      <rPr>
        <b/>
        <vertAlign val="superscript"/>
        <sz val="12"/>
        <rFont val="Times New Roman Cyr"/>
        <charset val="204"/>
      </rPr>
      <t>1)</t>
    </r>
  </si>
  <si>
    <t>01-03/876 от 13.06.13</t>
  </si>
  <si>
    <t>№01-03/561 от 10.04.2013, №01-03/886 от 14.06.2013</t>
  </si>
  <si>
    <r>
      <t>4)</t>
    </r>
    <r>
      <rPr>
        <sz val="12"/>
        <rFont val="Times New Roman"/>
        <family val="1"/>
        <charset val="204"/>
      </rPr>
      <t xml:space="preserve"> государственный заказчик - Министерство РСО-Алания по делам молодежи, физической культуры и спорта </t>
    </r>
  </si>
  <si>
    <t xml:space="preserve">                                                        </t>
  </si>
  <si>
    <r>
      <t>Строительство футбольного поля с искусственным покрытием в г.Ардон</t>
    </r>
    <r>
      <rPr>
        <vertAlign val="superscript"/>
        <sz val="12"/>
        <rFont val="Times New Roman Cyr"/>
        <charset val="204"/>
      </rPr>
      <t>1)</t>
    </r>
  </si>
  <si>
    <r>
      <t>Строительство столовой на 200 мест  Республиканского дома-интерната для престарелых и инвалидов "Забота", г.Владикавказ</t>
    </r>
    <r>
      <rPr>
        <vertAlign val="superscript"/>
        <sz val="12"/>
        <rFont val="Cambria"/>
        <family val="1"/>
        <charset val="204"/>
      </rPr>
      <t>1)</t>
    </r>
  </si>
  <si>
    <r>
      <t>Реконструкция общеобразовательной школы №1 на 640 ученических мест в с. Чикола Ирафского района</t>
    </r>
    <r>
      <rPr>
        <vertAlign val="superscript"/>
        <sz val="12"/>
        <rFont val="Times New Roman"/>
        <family val="1"/>
        <charset val="204"/>
      </rPr>
      <t xml:space="preserve">1) </t>
    </r>
  </si>
  <si>
    <t>ОХРАНА ОКРУЖАЮЩЕЙ СРЕДЫ</t>
  </si>
  <si>
    <t>Другие вопросы в области охраны окружающей среды</t>
  </si>
  <si>
    <r>
      <t>Мероприятия по ликвидации ущерба окружающей среде, накопленного в результате прошлой хозяйственной деятельности в рамках "ФЦП "Ликвидация накопленного экологического ущерба" на  2014-2025 годы</t>
    </r>
    <r>
      <rPr>
        <vertAlign val="superscript"/>
        <sz val="12"/>
        <rFont val="Times New Roman"/>
        <family val="1"/>
        <charset val="204"/>
      </rPr>
      <t>6)</t>
    </r>
  </si>
  <si>
    <r>
      <t>5)</t>
    </r>
    <r>
      <rPr>
        <sz val="12"/>
        <rFont val="Times New Roman"/>
        <family val="1"/>
        <charset val="204"/>
      </rPr>
      <t xml:space="preserve"> государственный заказчик - Министерство образования и науки РСО-Алания</t>
    </r>
  </si>
  <si>
    <r>
      <t>6)</t>
    </r>
    <r>
      <rPr>
        <sz val="12"/>
        <rFont val="Times New Roman"/>
        <family val="1"/>
        <charset val="204"/>
      </rPr>
      <t xml:space="preserve"> государственный заказчик - Комитет РСО-Алания по охране окружающей среды и природных ресурсов, заказчик - застройщик - ГБУ "Дирекция по выполнению природоохранных программ и экологического образования"</t>
    </r>
  </si>
  <si>
    <r>
      <t>Строительство детского сада на 100 мест в г.Владикавказ</t>
    </r>
    <r>
      <rPr>
        <vertAlign val="superscript"/>
        <sz val="12"/>
        <rFont val="Times New Roman"/>
        <family val="1"/>
        <charset val="204"/>
      </rPr>
      <t>5)</t>
    </r>
  </si>
  <si>
    <r>
      <t>Строительство детского сада на 300 мест в г.Владикавказ</t>
    </r>
    <r>
      <rPr>
        <vertAlign val="superscript"/>
        <sz val="12"/>
        <rFont val="Times New Roman"/>
        <family val="1"/>
        <charset val="204"/>
      </rPr>
      <t>5)</t>
    </r>
  </si>
  <si>
    <r>
      <t>Строительство детского сада на 300 мест в с.Кизляр</t>
    </r>
    <r>
      <rPr>
        <vertAlign val="superscript"/>
        <sz val="12"/>
        <rFont val="Times New Roman"/>
        <family val="1"/>
        <charset val="204"/>
      </rPr>
      <t>5)</t>
    </r>
  </si>
  <si>
    <t>01-03/199 от 8.02.2013; 01-03/262 от 20.02.2013, 01-03/334 от 5.03.2013, №01-03/560 от 10.04.13, №01-03/749 от 21.05.2013, №01-03/1028 от 11.07.2013</t>
  </si>
  <si>
    <t>№01-03/734 от 17.05.2013, аванс; №01-03/1026 от 11.07.2013</t>
  </si>
  <si>
    <t>№24-16/654 ОТ 12.07.2013</t>
  </si>
  <si>
    <t>№01-03/684 от 06.05.13, №01-03/1059 от 17.07.2013</t>
  </si>
  <si>
    <t>№1313 от 17.07.2013, аванс</t>
  </si>
  <si>
    <t xml:space="preserve"> 01-03/1064 от 18.07.2013-эсперт.</t>
  </si>
  <si>
    <t>01-03/230 от 13.02.13, №01-03/499 от 2.04.13, №01-03/889 от 14.06.2013, №01-03/1168 от 14.08.2013</t>
  </si>
  <si>
    <t>01-03/256 от 18.02.2013, 01-03/1175 от 16.08.2013</t>
  </si>
  <si>
    <t>№24-16/842 от 14.08.2013</t>
  </si>
  <si>
    <t>№01-03/1196 от22.08.2013</t>
  </si>
  <si>
    <t>01-03/786 от 24.05.2013, аванс; №01-03/1027 от 11.07.2013, №01-03/1195 от 22.08.2013</t>
  </si>
  <si>
    <t>01-03/680 от 8.05.13, предоплата-анулирована; №01-03/1197 от 22.08.2013</t>
  </si>
  <si>
    <t>01-03/396 от 15.03.3013, №01-03/916 от 24.06.201, 01-03/1065от 18.07.2013, №01-03/1201 от 23.08.2013</t>
  </si>
  <si>
    <t>Топливно-энергетический комплекс</t>
  </si>
  <si>
    <t>Софинансирование ФЦП "Юг России (2008-2013 годы)"</t>
  </si>
  <si>
    <t>в том числн:</t>
  </si>
  <si>
    <r>
      <t>Газопровод - отвод от с.Калух до с.Дзинага Ирафского района Республики Северная Осетия-Алания</t>
    </r>
    <r>
      <rPr>
        <vertAlign val="superscript"/>
        <sz val="12"/>
        <rFont val="Times New Roman Cyr"/>
        <charset val="204"/>
      </rPr>
      <t xml:space="preserve">3) </t>
    </r>
  </si>
  <si>
    <r>
      <t>Строительство спортивного комплекса в с.Карджин Кировского района РСО-Алания (софинансирование ФЦП "Развитие физической культуры и спорта в Российской Федерации на 2006-2015 годы") (дополнительные работы)</t>
    </r>
    <r>
      <rPr>
        <b/>
        <vertAlign val="superscript"/>
        <sz val="12"/>
        <rFont val="Times New Roman Cyr"/>
        <charset val="204"/>
      </rPr>
      <t>1)</t>
    </r>
  </si>
  <si>
    <r>
      <t>Реконструкция водопроводных сетей с.Ольгинское Правобережного района</t>
    </r>
    <r>
      <rPr>
        <vertAlign val="superscript"/>
        <sz val="12"/>
        <rFont val="Times New Roman Cyr"/>
        <charset val="204"/>
      </rPr>
      <t>2)</t>
    </r>
  </si>
  <si>
    <r>
      <t>Строительство высоковольтных линий электропередач и подстанционного хозяйства, Алагирский район, Республика Северная Осетия-Алания. (I и II этапы)</t>
    </r>
    <r>
      <rPr>
        <b/>
        <vertAlign val="superscript"/>
        <sz val="12"/>
        <rFont val="Times New Roman Cyr"/>
        <family val="1"/>
        <charset val="204"/>
      </rPr>
      <t>1)</t>
    </r>
  </si>
  <si>
    <r>
      <t xml:space="preserve">Корректировка проектно-сметной документации объекта "Создание горно-рекреационного комплекса "Мамисон". Строительство высоковольтных линий электропередач и подстанционного хозяйства, Алагирский район, Республика Северная Осетия-Алания. (I и II этапы)" </t>
    </r>
    <r>
      <rPr>
        <vertAlign val="superscript"/>
        <sz val="12"/>
        <rFont val="Times New Roman Cyr"/>
        <family val="1"/>
        <charset val="204"/>
      </rPr>
      <t>1)</t>
    </r>
  </si>
  <si>
    <t>Реализация Республиканской адресной инвестиционной программы                                                                                                                                                                 за январь-сентябрь 2013 года</t>
  </si>
  <si>
    <t>Объем капитальных вложений</t>
  </si>
  <si>
    <t xml:space="preserve">Объемы выполненных  работ </t>
  </si>
  <si>
    <t xml:space="preserve">Профинансировано </t>
  </si>
  <si>
    <t>заявка заказчика-застройщика</t>
  </si>
  <si>
    <t>Бюджетные инвестиции №368-р от 21.12.2012</t>
  </si>
  <si>
    <t>Бюджетные инвестиции №7-р от 28.01.2013</t>
  </si>
  <si>
    <t>Бюджетные инвестиции №34-р от 15.02.2013</t>
  </si>
  <si>
    <t>Бюджетные инвестиции №195-р от 28.06.2013</t>
  </si>
  <si>
    <t>Заявка МЭ на 06.05.2013</t>
  </si>
  <si>
    <t>Заявка заказчика на 06.05.2013</t>
  </si>
  <si>
    <t>№01-03/72 от 21.01.13</t>
  </si>
  <si>
    <r>
      <t>Реконструкция помещений Общественной приемной Президента Российской Федерации, г.Владикавказ</t>
    </r>
    <r>
      <rPr>
        <b/>
        <vertAlign val="superscript"/>
        <sz val="12"/>
        <rFont val="Times New Roman Cyr"/>
        <charset val="204"/>
      </rPr>
      <t>1)</t>
    </r>
  </si>
  <si>
    <t>№01-03/77 от 21.01.13</t>
  </si>
  <si>
    <r>
      <t>Техническое переоснащение зала Парламента Республики Северная Осетия - Алания</t>
    </r>
    <r>
      <rPr>
        <vertAlign val="superscript"/>
        <sz val="12"/>
        <rFont val="Times New Roman"/>
        <family val="1"/>
        <charset val="204"/>
      </rPr>
      <t xml:space="preserve">1) </t>
    </r>
  </si>
  <si>
    <t>№01-03/50 от 16.01.13</t>
  </si>
  <si>
    <r>
      <t xml:space="preserve">Реконструкция здания Дома Правительства Республики Северная Осетия-Алания, г.Владикавказ </t>
    </r>
    <r>
      <rPr>
        <vertAlign val="superscript"/>
        <sz val="12"/>
        <rFont val="Times New Roman Cyr"/>
        <charset val="204"/>
      </rPr>
      <t xml:space="preserve">1) </t>
    </r>
  </si>
  <si>
    <t>Водное хозяйство</t>
  </si>
  <si>
    <t>Строительство инженерной инфраструктуры для объектов социальной сферы, г.Владикавказ(софинансирование  ФЦП "Юг России (2008-2013 годы)")</t>
  </si>
  <si>
    <t>№01-03/76 от 21.01.13</t>
  </si>
  <si>
    <r>
      <t xml:space="preserve">Берегоукрепительные работы на р.Терек (левый берег) в  г.Владикавказ, Республика Северная Осетия-Алания </t>
    </r>
    <r>
      <rPr>
        <vertAlign val="superscript"/>
        <sz val="12"/>
        <rFont val="Times New Roman"/>
        <family val="1"/>
        <charset val="204"/>
      </rPr>
      <t xml:space="preserve">1) </t>
    </r>
  </si>
  <si>
    <t>сняли лимит, предусмотрено по энергоэффектив.</t>
  </si>
  <si>
    <r>
      <t xml:space="preserve">Газопровод-отвод от с.Калух до с.Дзинага </t>
    </r>
    <r>
      <rPr>
        <b/>
        <vertAlign val="superscript"/>
        <sz val="12"/>
        <rFont val="Times New Roman"/>
        <family val="1"/>
        <charset val="204"/>
      </rPr>
      <t>2)</t>
    </r>
  </si>
  <si>
    <t>№24-16/19 от 17.01.13</t>
  </si>
  <si>
    <r>
      <t>Реконструкция Ирафского группового водопровода на участке от с. Ахсарисар до резервуаров с. Чикола</t>
    </r>
    <r>
      <rPr>
        <b/>
        <vertAlign val="superscript"/>
        <sz val="12"/>
        <rFont val="Times New Roman Cyr"/>
        <charset val="204"/>
      </rPr>
      <t>2)</t>
    </r>
  </si>
  <si>
    <t>№24-16/15 от 17.01.13</t>
  </si>
  <si>
    <r>
      <t>Реконструкция водопроводных сетей с.Мичурино и с. Хурикау</t>
    </r>
    <r>
      <rPr>
        <b/>
        <vertAlign val="superscript"/>
        <sz val="12"/>
        <rFont val="Times New Roman"/>
        <family val="1"/>
        <charset val="204"/>
      </rPr>
      <t>2)</t>
    </r>
  </si>
  <si>
    <t>№24-16/21 от 17.01.13</t>
  </si>
  <si>
    <r>
      <t xml:space="preserve">Реконструкция водопроводных сетей с.Дур-Дур </t>
    </r>
    <r>
      <rPr>
        <b/>
        <vertAlign val="superscript"/>
        <sz val="12"/>
        <rFont val="Times New Roman"/>
        <family val="1"/>
        <charset val="204"/>
      </rPr>
      <t>2)</t>
    </r>
  </si>
  <si>
    <t>№24-16/17 от 17.01.13</t>
  </si>
  <si>
    <r>
      <t>Реконструкция Правобережного группового водопровода (II очередь)</t>
    </r>
    <r>
      <rPr>
        <vertAlign val="superscript"/>
        <sz val="12"/>
        <rFont val="Times New Roman Cyr"/>
        <charset val="204"/>
      </rPr>
      <t>2)</t>
    </r>
  </si>
  <si>
    <t>№24-16/28 от 18.01.13</t>
  </si>
  <si>
    <t>№01-03/78 от 21.01.13</t>
  </si>
  <si>
    <r>
      <t>Реконструкция электрических сетей в г.Алагир, Республика Северная Осетия-Алания</t>
    </r>
    <r>
      <rPr>
        <vertAlign val="superscript"/>
        <sz val="12"/>
        <rFont val="Times New Roman"/>
        <family val="1"/>
        <charset val="204"/>
      </rPr>
      <t xml:space="preserve">1) </t>
    </r>
  </si>
  <si>
    <t>№01-03/79 от 21.01.13</t>
  </si>
  <si>
    <r>
      <t>Реконструкция электрических сетей, г.Беслан, Республика Северная Осетия-Алания</t>
    </r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</t>
    </r>
  </si>
  <si>
    <t>Снятие инфраструктурных ограничений развития экономики (софинансирование  ФЦП "Юг России (2008-2013 годы)")</t>
  </si>
  <si>
    <t>№01-03/80 от 21.01.13</t>
  </si>
  <si>
    <r>
      <t>Строительство водопроводных сетей к объектам производственной инфраструктуры Алагирского района, 2 очередь</t>
    </r>
    <r>
      <rPr>
        <vertAlign val="superscript"/>
        <sz val="12"/>
        <rFont val="Times New Roman Cyr"/>
        <charset val="204"/>
      </rPr>
      <t>1)</t>
    </r>
  </si>
  <si>
    <r>
      <t>Реконструкция Архонского группового водопровода на участке "Головной водозабор -с.Гизель Пригородного района РСО-Алания" (I очередь)</t>
    </r>
    <r>
      <rPr>
        <vertAlign val="superscript"/>
        <sz val="12"/>
        <rFont val="Times New Roman Cyr"/>
        <charset val="204"/>
      </rPr>
      <t>2)</t>
    </r>
  </si>
  <si>
    <t>№24-16/26 от 17.01.13</t>
  </si>
  <si>
    <t>Начальное профессиональное образование</t>
  </si>
  <si>
    <t xml:space="preserve">Софинансирование ФЦП "Повышение безопасности дорожного движения в 2006-2012 годах" </t>
  </si>
  <si>
    <r>
      <rPr>
        <sz val="10"/>
        <color rgb="FFFF0000"/>
        <rFont val="Times New Roman"/>
        <family val="1"/>
        <charset val="204"/>
      </rPr>
      <t xml:space="preserve">№94 от 1.02.13, </t>
    </r>
    <r>
      <rPr>
        <sz val="10"/>
        <rFont val="Times New Roman"/>
        <family val="1"/>
        <charset val="204"/>
      </rPr>
      <t>№01-03/672 от 30.04.13</t>
    </r>
  </si>
  <si>
    <r>
      <t>Строительство детского городка для обучения навыкам вождения автомобиля и правилам безопасного поведения на дорогах, г. Ардон</t>
    </r>
    <r>
      <rPr>
        <vertAlign val="superscript"/>
        <sz val="12"/>
        <color rgb="FFC00000"/>
        <rFont val="Times New Roman"/>
        <family val="1"/>
        <charset val="204"/>
      </rPr>
      <t>1</t>
    </r>
    <r>
      <rPr>
        <b/>
        <vertAlign val="superscript"/>
        <sz val="12"/>
        <color rgb="FFC00000"/>
        <rFont val="Times New Roman"/>
        <family val="1"/>
        <charset val="204"/>
      </rPr>
      <t>)</t>
    </r>
  </si>
  <si>
    <r>
      <t>Реконструкция Национальной научной библиотеки РСО-Алания, г.Владикавказ</t>
    </r>
    <r>
      <rPr>
        <vertAlign val="superscript"/>
        <sz val="12"/>
        <rFont val="Times New Roman Cyr"/>
        <charset val="204"/>
      </rPr>
      <t xml:space="preserve"> 5</t>
    </r>
    <r>
      <rPr>
        <vertAlign val="superscript"/>
        <sz val="12"/>
        <rFont val="Cambria"/>
        <family val="1"/>
        <charset val="204"/>
      </rPr>
      <t>)</t>
    </r>
  </si>
  <si>
    <t>лимит снят, предусмотрено по энергоэффектив. №01-03/82 от 21.01.13</t>
  </si>
  <si>
    <r>
      <t>Реконструкция Государственного театра оперы и балета, г.Владикавказ</t>
    </r>
    <r>
      <rPr>
        <vertAlign val="superscript"/>
        <sz val="12"/>
        <rFont val="Times New Roman"/>
        <family val="1"/>
        <charset val="204"/>
      </rPr>
      <t>1)</t>
    </r>
  </si>
  <si>
    <t>№01-03/479 от 28.03.13</t>
  </si>
  <si>
    <r>
      <t>Кавказский музыкально-культурный центр Валерия Гергиева, г.Владикавказ, Республика Северная Осетия-Алания</t>
    </r>
    <r>
      <rPr>
        <vertAlign val="superscript"/>
        <sz val="12"/>
        <rFont val="Times New Roman Cyr"/>
        <charset val="204"/>
      </rPr>
      <t xml:space="preserve">1) </t>
    </r>
  </si>
  <si>
    <t>№01-03/47 от 16.01.13</t>
  </si>
  <si>
    <r>
      <rPr>
        <sz val="12"/>
        <rFont val="Times New Roman Cyr"/>
        <charset val="204"/>
      </rPr>
      <t>Ре</t>
    </r>
    <r>
      <rPr>
        <sz val="12"/>
        <rFont val="Times New Roman Cyr"/>
        <family val="1"/>
        <charset val="204"/>
      </rPr>
      <t>конструкция кожно-венерологического диспансера, г.Владикавказ</t>
    </r>
    <r>
      <rPr>
        <vertAlign val="superscript"/>
        <sz val="12"/>
        <rFont val="Cambria"/>
        <family val="1"/>
        <charset val="204"/>
      </rPr>
      <t>1</t>
    </r>
    <r>
      <rPr>
        <b/>
        <vertAlign val="superscript"/>
        <sz val="12"/>
        <rFont val="Cambria"/>
        <family val="1"/>
        <charset val="204"/>
      </rPr>
      <t>)</t>
    </r>
    <r>
      <rPr>
        <sz val="12"/>
        <rFont val="Cambria"/>
        <family val="1"/>
        <charset val="204"/>
      </rPr>
      <t xml:space="preserve"> </t>
    </r>
  </si>
  <si>
    <t>№01-03/51 от 16.01.13</t>
  </si>
  <si>
    <t>№01-03/49 от 16.01.13</t>
  </si>
  <si>
    <r>
      <t>Реконструкция 2-го корпуса Республиканской психиатрической больницы, г.Владикавказ</t>
    </r>
    <r>
      <rPr>
        <vertAlign val="superscript"/>
        <sz val="12"/>
        <rFont val="Times New Roman Cyr"/>
        <charset val="204"/>
      </rPr>
      <t>1)</t>
    </r>
  </si>
  <si>
    <t>Массовый спорт</t>
  </si>
  <si>
    <r>
      <t xml:space="preserve">Строительство спортивного центра с универсальным игровым залом и плавательным бассейном, ул. Морских пехотинцев, 14,  г.Владикавказ </t>
    </r>
    <r>
      <rPr>
        <vertAlign val="superscript"/>
        <sz val="12"/>
        <rFont val="Times New Roman"/>
        <family val="1"/>
        <charset val="204"/>
      </rPr>
      <t>1)</t>
    </r>
  </si>
  <si>
    <t>№01-03/73 от 21.01.13</t>
  </si>
  <si>
    <r>
      <t xml:space="preserve">Строительство Дворца спорта тхэквондо, ул. Морских пехотинцев, г.Владикавказ </t>
    </r>
    <r>
      <rPr>
        <vertAlign val="superscript"/>
        <sz val="12"/>
        <rFont val="Times New Roman"/>
        <family val="1"/>
        <charset val="204"/>
      </rPr>
      <t>1)</t>
    </r>
  </si>
  <si>
    <t>№01-03/74 от 21.01.13</t>
  </si>
  <si>
    <r>
      <t>Строительство спортивного зала Центра олимпийской подготовки сборной команды РСО-Алания по вольной борьбе,  г. Владикавказ</t>
    </r>
    <r>
      <rPr>
        <vertAlign val="superscript"/>
        <sz val="12"/>
        <rFont val="Times New Roman"/>
        <family val="1"/>
        <charset val="204"/>
      </rPr>
      <t>1)</t>
    </r>
  </si>
  <si>
    <t>№01-03/75 от 21.01.13</t>
  </si>
  <si>
    <t>№01-03/48 от 16.01.13</t>
  </si>
  <si>
    <r>
      <t>Реконструкция кровли Республиканского дворца спорта "Манеж" им.Б.Кулаева</t>
    </r>
    <r>
      <rPr>
        <b/>
        <vertAlign val="superscript"/>
        <sz val="12"/>
        <rFont val="Times New Roman Cyr"/>
        <charset val="204"/>
      </rPr>
      <t>1)</t>
    </r>
  </si>
  <si>
    <r>
      <t>Реконструкция школьного здания под спортивно-оздоровительный комплекс, с.Коста</t>
    </r>
    <r>
      <rPr>
        <b/>
        <vertAlign val="superscript"/>
        <sz val="12"/>
        <rFont val="Times New Roman Cyr"/>
        <charset val="204"/>
      </rPr>
      <t>1)</t>
    </r>
  </si>
  <si>
    <t>№01-03/71 от 21.01.13</t>
  </si>
  <si>
    <t>Софинансирование ФЦП "Развитие физической культуры и спорта в Российской Федерации на 2006-2015 годы"</t>
  </si>
  <si>
    <t>№01-03/81 от 21.01.13</t>
  </si>
  <si>
    <r>
      <t>Строительство конно-спортивного манежа Республиканской конно-спортивной школы РСО-Алания</t>
    </r>
    <r>
      <rPr>
        <vertAlign val="superscript"/>
        <sz val="12"/>
        <rFont val="Times New Roman Cyr"/>
        <charset val="204"/>
      </rPr>
      <t>1)</t>
    </r>
  </si>
  <si>
    <r>
      <t>Строительство здания главного спального корпуса с вспомогательными помещениями Республиканского дома-интерната для престарелых и инвалидов "Забота", г.Владикавказ</t>
    </r>
    <r>
      <rPr>
        <vertAlign val="superscript"/>
        <sz val="12"/>
        <rFont val="Times New Roman Cyr"/>
        <charset val="204"/>
      </rPr>
      <t xml:space="preserve">1) </t>
    </r>
  </si>
  <si>
    <t>№01-03/189 от 07.02.13, №01-03/350 от 7.03.2013</t>
  </si>
  <si>
    <r>
      <t>4)</t>
    </r>
    <r>
      <rPr>
        <sz val="12"/>
        <rFont val="Times New Roman"/>
        <family val="1"/>
        <charset val="204"/>
      </rPr>
      <t xml:space="preserve"> государственный заказчик - Министерство образования и науки РСО-Алания </t>
    </r>
  </si>
  <si>
    <r>
      <t>5)</t>
    </r>
    <r>
      <rPr>
        <sz val="12"/>
        <rFont val="Times New Roman"/>
        <family val="1"/>
        <charset val="204"/>
      </rPr>
      <t xml:space="preserve"> государственный заказчик - Министерство культуры и массовых коммуникаций РСО-Алания</t>
    </r>
  </si>
  <si>
    <t xml:space="preserve">Финансирование кредиторской задолженности за выполненные работы в рамках Республиканской адресной инвестиционной программы Республики Северная Осетия – Алания за январь - сентябрь 2013 года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</si>
</sst>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_(* #,##0.000_);_(* \(#,##0.000\);_(* &quot;-&quot;??_);_(@_)"/>
    <numFmt numFmtId="168" formatCode="_(* #,##0.0_);_(* \(#,##0.0\);_(* &quot;-&quot;??_);_(@_)"/>
    <numFmt numFmtId="169" formatCode="_-* #,##0.000_р_._-;\-* #,##0.000_р_._-;_-* &quot;-&quot;??_р_._-;_-@_-"/>
    <numFmt numFmtId="170" formatCode="_(* #,##0.0000_);_(* \(#,##0.0000\);_(* &quot;-&quot;??_);_(@_)"/>
    <numFmt numFmtId="171" formatCode="0.0"/>
  </numFmts>
  <fonts count="32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 Cyr"/>
      <charset val="204"/>
    </font>
    <font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i/>
      <sz val="12"/>
      <name val="Times New Roman CYR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name val="Times New Roman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vertAlign val="superscript"/>
      <sz val="12"/>
      <name val="Cambria"/>
      <family val="1"/>
      <charset val="204"/>
    </font>
    <font>
      <b/>
      <vertAlign val="superscript"/>
      <sz val="12"/>
      <name val="Cambria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vertAlign val="superscript"/>
      <sz val="12"/>
      <color rgb="FFC00000"/>
      <name val="Times New Roman"/>
      <family val="1"/>
      <charset val="204"/>
    </font>
    <font>
      <b/>
      <vertAlign val="superscript"/>
      <sz val="12"/>
      <color rgb="FFC00000"/>
      <name val="Times New Roman"/>
      <family val="1"/>
      <charset val="204"/>
    </font>
    <font>
      <sz val="12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9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166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5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3" fillId="0" borderId="0" xfId="1" applyFont="1" applyFill="1"/>
    <xf numFmtId="168" fontId="16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Alignment="1">
      <alignment horizontal="center" vertical="center"/>
    </xf>
    <xf numFmtId="168" fontId="3" fillId="0" borderId="0" xfId="1" applyNumberFormat="1" applyFont="1" applyFill="1"/>
    <xf numFmtId="168" fontId="9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166" fontId="3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169" fontId="3" fillId="0" borderId="0" xfId="2" applyNumberFormat="1" applyFont="1" applyFill="1" applyBorder="1" applyAlignment="1">
      <alignment horizontal="center" vertical="center"/>
    </xf>
    <xf numFmtId="170" fontId="9" fillId="0" borderId="0" xfId="1" applyNumberFormat="1" applyFont="1" applyFill="1" applyBorder="1" applyAlignment="1">
      <alignment horizontal="left" vertical="center" wrapText="1"/>
    </xf>
    <xf numFmtId="165" fontId="3" fillId="0" borderId="0" xfId="2" applyNumberFormat="1" applyFont="1" applyFill="1" applyBorder="1" applyAlignment="1">
      <alignment horizontal="center" vertical="center"/>
    </xf>
    <xf numFmtId="166" fontId="3" fillId="0" borderId="0" xfId="1" applyNumberFormat="1" applyFont="1" applyFill="1"/>
    <xf numFmtId="166" fontId="9" fillId="0" borderId="0" xfId="0" applyNumberFormat="1" applyFont="1" applyFill="1" applyBorder="1" applyAlignment="1">
      <alignment horizontal="left" vertical="center" wrapText="1" indent="1"/>
    </xf>
    <xf numFmtId="0" fontId="15" fillId="0" borderId="0" xfId="0" applyFont="1" applyFill="1" applyAlignment="1">
      <alignment horizontal="center" vertical="center" wrapText="1"/>
    </xf>
    <xf numFmtId="169" fontId="3" fillId="0" borderId="0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167" fontId="3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6" fontId="24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17" fillId="0" borderId="0" xfId="2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/>
    <xf numFmtId="165" fontId="3" fillId="0" borderId="0" xfId="2" applyNumberFormat="1" applyFont="1" applyFill="1" applyBorder="1" applyAlignment="1">
      <alignment horizontal="center" vertical="center" wrapText="1"/>
    </xf>
    <xf numFmtId="168" fontId="3" fillId="0" borderId="0" xfId="2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65" fontId="3" fillId="0" borderId="0" xfId="2" applyNumberFormat="1" applyFont="1" applyFill="1" applyBorder="1" applyAlignment="1">
      <alignment horizontal="center" vertical="center" shrinkToFit="1"/>
    </xf>
    <xf numFmtId="165" fontId="7" fillId="0" borderId="0" xfId="0" applyNumberFormat="1" applyFont="1" applyFill="1" applyBorder="1"/>
    <xf numFmtId="0" fontId="3" fillId="0" borderId="0" xfId="0" applyFont="1" applyFill="1" applyBorder="1" applyAlignment="1">
      <alignment horizontal="center" vertical="justify"/>
    </xf>
    <xf numFmtId="168" fontId="3" fillId="0" borderId="0" xfId="2" applyNumberFormat="1" applyFont="1" applyFill="1"/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166" fontId="3" fillId="0" borderId="1" xfId="2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2"/>
  <sheetViews>
    <sheetView tabSelected="1" topLeftCell="B73" zoomScale="75" zoomScaleNormal="75" workbookViewId="0">
      <selection activeCell="I78" sqref="I78"/>
    </sheetView>
  </sheetViews>
  <sheetFormatPr defaultRowHeight="15.75" x14ac:dyDescent="0.25"/>
  <cols>
    <col min="1" max="1" width="14.140625" style="22" hidden="1" customWidth="1"/>
    <col min="2" max="2" width="65.140625" style="14" customWidth="1"/>
    <col min="3" max="3" width="14.85546875" style="14" customWidth="1"/>
    <col min="4" max="4" width="16" style="14" customWidth="1"/>
    <col min="5" max="5" width="14.140625" style="14" customWidth="1"/>
    <col min="6" max="16384" width="9.140625" style="14"/>
  </cols>
  <sheetData>
    <row r="1" spans="1:5" ht="56.25" customHeight="1" x14ac:dyDescent="0.25">
      <c r="B1" s="86" t="s">
        <v>105</v>
      </c>
      <c r="C1" s="87"/>
      <c r="D1" s="87"/>
      <c r="E1" s="87"/>
    </row>
    <row r="2" spans="1:5" ht="17.25" customHeight="1" x14ac:dyDescent="0.25">
      <c r="B2" s="88" t="s">
        <v>32</v>
      </c>
      <c r="C2" s="89"/>
      <c r="D2" s="89"/>
      <c r="E2" s="89"/>
    </row>
    <row r="3" spans="1:5" s="16" customFormat="1" ht="60.75" customHeight="1" x14ac:dyDescent="0.2">
      <c r="A3" s="51" t="s">
        <v>31</v>
      </c>
      <c r="B3" s="50" t="s">
        <v>0</v>
      </c>
      <c r="C3" s="52" t="s">
        <v>106</v>
      </c>
      <c r="D3" s="50" t="s">
        <v>107</v>
      </c>
      <c r="E3" s="50" t="s">
        <v>108</v>
      </c>
    </row>
    <row r="4" spans="1:5" x14ac:dyDescent="0.25">
      <c r="A4" s="23"/>
      <c r="B4" s="1" t="s">
        <v>1</v>
      </c>
      <c r="C4" s="34">
        <f>C6+C7+C19+C51+C66+C71+C84+C96+C47</f>
        <v>739384.14399999997</v>
      </c>
      <c r="D4" s="34">
        <f>D6+D7+D19+D51+D66+D71+D84+D96+D47</f>
        <v>305386.01812999998</v>
      </c>
      <c r="E4" s="34">
        <f>E6+E7+E19+E51+E66+E71+E84+E96+E47</f>
        <v>481862.27971999993</v>
      </c>
    </row>
    <row r="5" spans="1:5" x14ac:dyDescent="0.25">
      <c r="A5" s="23"/>
      <c r="B5" s="2" t="s">
        <v>2</v>
      </c>
      <c r="C5" s="33"/>
      <c r="D5" s="33"/>
      <c r="E5" s="33"/>
    </row>
    <row r="6" spans="1:5" x14ac:dyDescent="0.25">
      <c r="A6" s="23"/>
      <c r="B6" s="1" t="s">
        <v>3</v>
      </c>
      <c r="C6" s="36">
        <v>172641.30200000003</v>
      </c>
      <c r="D6" s="25"/>
      <c r="E6" s="33">
        <v>174650.35799999995</v>
      </c>
    </row>
    <row r="7" spans="1:5" x14ac:dyDescent="0.25">
      <c r="A7" s="23"/>
      <c r="B7" s="47" t="s">
        <v>4</v>
      </c>
      <c r="C7" s="33">
        <f>SUM(C11:C18)</f>
        <v>46477.887000000002</v>
      </c>
      <c r="D7" s="33">
        <f>SUM(D11:D18)</f>
        <v>35966.919000000002</v>
      </c>
      <c r="E7" s="33">
        <f>SUM(E11:E18)</f>
        <v>35979.004430000008</v>
      </c>
    </row>
    <row r="8" spans="1:5" x14ac:dyDescent="0.25">
      <c r="A8" s="23"/>
      <c r="B8" s="7" t="s">
        <v>97</v>
      </c>
      <c r="C8" s="33"/>
      <c r="D8" s="33"/>
      <c r="E8" s="33"/>
    </row>
    <row r="9" spans="1:5" ht="47.25" x14ac:dyDescent="0.25">
      <c r="A9" s="43"/>
      <c r="B9" s="5" t="s">
        <v>12</v>
      </c>
      <c r="C9" s="26"/>
      <c r="D9" s="26"/>
      <c r="E9" s="26"/>
    </row>
    <row r="10" spans="1:5" x14ac:dyDescent="0.25">
      <c r="A10" s="43"/>
      <c r="B10" s="8" t="s">
        <v>5</v>
      </c>
      <c r="C10" s="26"/>
      <c r="D10" s="26"/>
      <c r="E10" s="26"/>
    </row>
    <row r="11" spans="1:5" ht="67.5" x14ac:dyDescent="0.25">
      <c r="A11" s="31" t="s">
        <v>95</v>
      </c>
      <c r="B11" s="21" t="s">
        <v>103</v>
      </c>
      <c r="C11" s="35">
        <v>12708.45</v>
      </c>
      <c r="D11" s="35">
        <v>12708.45</v>
      </c>
      <c r="E11" s="35">
        <v>12708.45</v>
      </c>
    </row>
    <row r="12" spans="1:5" ht="81.75" x14ac:dyDescent="0.25">
      <c r="A12" s="38"/>
      <c r="B12" s="6" t="s">
        <v>104</v>
      </c>
      <c r="C12" s="35"/>
      <c r="D12" s="32"/>
      <c r="E12" s="32"/>
    </row>
    <row r="13" spans="1:5" ht="33.75" x14ac:dyDescent="0.25">
      <c r="A13" s="23" t="s">
        <v>89</v>
      </c>
      <c r="B13" s="6" t="s">
        <v>8</v>
      </c>
      <c r="C13" s="35">
        <v>2126.837</v>
      </c>
      <c r="D13" s="32">
        <v>26.837</v>
      </c>
      <c r="E13" s="32">
        <v>26.837</v>
      </c>
    </row>
    <row r="14" spans="1:5" ht="50.25" x14ac:dyDescent="0.25">
      <c r="A14" s="38"/>
      <c r="B14" s="6" t="s">
        <v>66</v>
      </c>
      <c r="C14" s="40">
        <v>7875.14</v>
      </c>
      <c r="D14" s="26"/>
      <c r="E14" s="26"/>
    </row>
    <row r="15" spans="1:5" x14ac:dyDescent="0.25">
      <c r="A15" s="31"/>
      <c r="B15" s="39" t="s">
        <v>11</v>
      </c>
      <c r="C15" s="40">
        <v>3267.46</v>
      </c>
      <c r="D15" s="32">
        <v>3000</v>
      </c>
      <c r="E15" s="32">
        <v>3000</v>
      </c>
    </row>
    <row r="16" spans="1:5" x14ac:dyDescent="0.25">
      <c r="A16" s="43"/>
      <c r="B16" s="7" t="s">
        <v>6</v>
      </c>
      <c r="D16" s="28"/>
      <c r="E16" s="28"/>
    </row>
    <row r="17" spans="1:5" ht="66" x14ac:dyDescent="0.25">
      <c r="A17" s="43" t="s">
        <v>87</v>
      </c>
      <c r="B17" s="21" t="s">
        <v>36</v>
      </c>
      <c r="C17" s="13">
        <v>20000</v>
      </c>
      <c r="D17" s="35">
        <v>19999.974999999999</v>
      </c>
      <c r="E17" s="49">
        <f>9999.993+9999.983</f>
        <v>19999.976000000002</v>
      </c>
    </row>
    <row r="18" spans="1:5" ht="97.5" x14ac:dyDescent="0.25">
      <c r="A18" s="43" t="s">
        <v>96</v>
      </c>
      <c r="B18" s="21" t="s">
        <v>37</v>
      </c>
      <c r="C18" s="13">
        <v>500</v>
      </c>
      <c r="D18" s="13">
        <f>231.657</f>
        <v>231.65700000000001</v>
      </c>
      <c r="E18" s="13">
        <v>243.74143000000001</v>
      </c>
    </row>
    <row r="19" spans="1:5" x14ac:dyDescent="0.25">
      <c r="A19" s="43"/>
      <c r="B19" s="47" t="s">
        <v>7</v>
      </c>
      <c r="C19" s="17">
        <f>SUM(C20:C46)</f>
        <v>117544.321</v>
      </c>
      <c r="D19" s="17">
        <f>SUM(D20:D46)</f>
        <v>116521.57212999999</v>
      </c>
      <c r="E19" s="17">
        <f>SUM(E20:E46)</f>
        <v>116825.98899999999</v>
      </c>
    </row>
    <row r="20" spans="1:5" x14ac:dyDescent="0.25">
      <c r="A20" s="43"/>
      <c r="B20" s="4" t="s">
        <v>9</v>
      </c>
      <c r="C20" s="32"/>
      <c r="D20" s="32"/>
      <c r="E20" s="28"/>
    </row>
    <row r="21" spans="1:5" ht="34.5" x14ac:dyDescent="0.25">
      <c r="A21" s="43"/>
      <c r="B21" s="6" t="s">
        <v>102</v>
      </c>
      <c r="C21" s="32"/>
      <c r="D21" s="32"/>
      <c r="E21" s="32"/>
    </row>
    <row r="22" spans="1:5" ht="45" x14ac:dyDescent="0.25">
      <c r="A22" s="43" t="s">
        <v>58</v>
      </c>
      <c r="B22" s="6" t="s">
        <v>8</v>
      </c>
      <c r="C22" s="35">
        <v>3641.002</v>
      </c>
      <c r="D22" s="35">
        <f>1423.10173+2217.9004</f>
        <v>3641.0021299999999</v>
      </c>
      <c r="E22" s="35">
        <v>3641.002</v>
      </c>
    </row>
    <row r="23" spans="1:5" ht="31.5" x14ac:dyDescent="0.25">
      <c r="A23" s="43"/>
      <c r="B23" s="5" t="s">
        <v>10</v>
      </c>
      <c r="C23" s="29"/>
      <c r="D23" s="28"/>
      <c r="E23" s="28"/>
    </row>
    <row r="24" spans="1:5" x14ac:dyDescent="0.25">
      <c r="A24" s="43"/>
      <c r="B24" s="8" t="s">
        <v>5</v>
      </c>
      <c r="C24" s="26"/>
      <c r="D24" s="28"/>
      <c r="E24" s="28"/>
    </row>
    <row r="25" spans="1:5" ht="67.5" x14ac:dyDescent="0.25">
      <c r="A25" s="31" t="s">
        <v>94</v>
      </c>
      <c r="B25" s="20" t="s">
        <v>38</v>
      </c>
      <c r="C25" s="40">
        <v>29132.3</v>
      </c>
      <c r="D25" s="40">
        <v>28815.330999999998</v>
      </c>
      <c r="E25" s="35">
        <f>8739.69+10914.147+9478.5</f>
        <v>29132.337</v>
      </c>
    </row>
    <row r="26" spans="1:5" ht="50.25" x14ac:dyDescent="0.25">
      <c r="A26" s="31" t="s">
        <v>70</v>
      </c>
      <c r="B26" s="20" t="s">
        <v>39</v>
      </c>
      <c r="C26" s="40">
        <v>8680.0720000000001</v>
      </c>
      <c r="D26" s="40">
        <v>8680.0720000000001</v>
      </c>
      <c r="E26" s="35">
        <v>8680.0720000000001</v>
      </c>
    </row>
    <row r="27" spans="1:5" ht="47.25" x14ac:dyDescent="0.25">
      <c r="A27" s="43"/>
      <c r="B27" s="5" t="s">
        <v>12</v>
      </c>
      <c r="C27" s="26"/>
      <c r="D27" s="26"/>
      <c r="E27" s="26"/>
    </row>
    <row r="28" spans="1:5" x14ac:dyDescent="0.25">
      <c r="A28" s="43"/>
      <c r="B28" s="8" t="s">
        <v>5</v>
      </c>
      <c r="C28" s="26"/>
      <c r="D28" s="26"/>
      <c r="E28" s="26"/>
    </row>
    <row r="29" spans="1:5" ht="47.25" x14ac:dyDescent="0.25">
      <c r="A29" s="43"/>
      <c r="B29" s="5" t="s">
        <v>12</v>
      </c>
      <c r="C29" s="32"/>
      <c r="D29" s="26"/>
      <c r="E29" s="26"/>
    </row>
    <row r="30" spans="1:5" x14ac:dyDescent="0.25">
      <c r="A30" s="43"/>
      <c r="B30" s="8" t="s">
        <v>5</v>
      </c>
      <c r="C30" s="32"/>
      <c r="D30" s="26"/>
      <c r="E30" s="26"/>
    </row>
    <row r="31" spans="1:5" ht="22.5" x14ac:dyDescent="0.25">
      <c r="A31" s="31" t="s">
        <v>69</v>
      </c>
      <c r="B31" s="6" t="s">
        <v>34</v>
      </c>
      <c r="C31" s="35">
        <v>4400</v>
      </c>
      <c r="D31" s="40">
        <v>4339.25</v>
      </c>
      <c r="E31" s="32">
        <v>4339.25</v>
      </c>
    </row>
    <row r="32" spans="1:5" ht="78.75" x14ac:dyDescent="0.25">
      <c r="A32" s="38"/>
      <c r="B32" s="5" t="s">
        <v>13</v>
      </c>
      <c r="C32" s="26"/>
      <c r="D32" s="26"/>
      <c r="E32" s="26"/>
    </row>
    <row r="33" spans="1:5" x14ac:dyDescent="0.25">
      <c r="A33" s="38"/>
      <c r="B33" s="2" t="s">
        <v>5</v>
      </c>
      <c r="C33" s="26"/>
      <c r="D33" s="26"/>
      <c r="E33" s="26"/>
    </row>
    <row r="34" spans="1:5" ht="81.75" x14ac:dyDescent="0.25">
      <c r="A34" s="38"/>
      <c r="B34" s="21" t="s">
        <v>40</v>
      </c>
      <c r="C34" s="32">
        <v>1798.777</v>
      </c>
      <c r="D34" s="32">
        <v>1798.777</v>
      </c>
      <c r="E34" s="32">
        <v>1798.777</v>
      </c>
    </row>
    <row r="35" spans="1:5" ht="66" x14ac:dyDescent="0.25">
      <c r="A35" s="23" t="s">
        <v>56</v>
      </c>
      <c r="B35" s="21" t="s">
        <v>67</v>
      </c>
      <c r="C35" s="35">
        <v>27347.023000000001</v>
      </c>
      <c r="D35" s="35">
        <f>24671.9-12060.146+11734.846+3000.423</f>
        <v>27347.022999999997</v>
      </c>
      <c r="E35" s="35">
        <f>24671.9-12060.146+11734.846+3000.423</f>
        <v>27347.022999999997</v>
      </c>
    </row>
    <row r="36" spans="1:5" x14ac:dyDescent="0.25">
      <c r="A36" s="43"/>
      <c r="B36" s="18" t="s">
        <v>98</v>
      </c>
      <c r="C36" s="46"/>
      <c r="D36" s="32"/>
      <c r="E36" s="26"/>
    </row>
    <row r="37" spans="1:5" x14ac:dyDescent="0.25">
      <c r="A37" s="43"/>
      <c r="B37" s="18" t="s">
        <v>99</v>
      </c>
      <c r="C37" s="26"/>
      <c r="D37" s="32"/>
      <c r="E37" s="26"/>
    </row>
    <row r="38" spans="1:5" ht="34.5" x14ac:dyDescent="0.25">
      <c r="A38" s="43"/>
      <c r="B38" s="45" t="s">
        <v>100</v>
      </c>
      <c r="C38" s="26"/>
      <c r="D38" s="32"/>
      <c r="E38" s="26"/>
    </row>
    <row r="39" spans="1:5" x14ac:dyDescent="0.25">
      <c r="A39" s="43"/>
      <c r="B39" s="6" t="s">
        <v>8</v>
      </c>
      <c r="C39" s="35">
        <v>657.61900000000003</v>
      </c>
      <c r="D39" s="32"/>
      <c r="E39" s="26"/>
    </row>
    <row r="40" spans="1:5" ht="47.25" x14ac:dyDescent="0.25">
      <c r="A40" s="43"/>
      <c r="B40" s="5" t="s">
        <v>14</v>
      </c>
      <c r="C40" s="26"/>
      <c r="D40" s="26"/>
      <c r="E40" s="26"/>
    </row>
    <row r="41" spans="1:5" x14ac:dyDescent="0.25">
      <c r="A41" s="43"/>
      <c r="B41" s="8" t="s">
        <v>5</v>
      </c>
      <c r="C41" s="26"/>
      <c r="D41" s="26"/>
      <c r="E41" s="26"/>
    </row>
    <row r="42" spans="1:5" ht="34.5" x14ac:dyDescent="0.25">
      <c r="A42" s="43"/>
      <c r="B42" s="8" t="s">
        <v>62</v>
      </c>
      <c r="C42" s="35">
        <v>3900</v>
      </c>
      <c r="D42" s="35">
        <v>3912.5889999999999</v>
      </c>
      <c r="E42" s="35">
        <v>3900</v>
      </c>
    </row>
    <row r="43" spans="1:5" ht="50.25" x14ac:dyDescent="0.25">
      <c r="A43" s="43"/>
      <c r="B43" s="20" t="s">
        <v>63</v>
      </c>
      <c r="C43" s="35">
        <v>8537.9</v>
      </c>
      <c r="D43" s="32">
        <v>8537.9</v>
      </c>
      <c r="E43" s="32">
        <v>8537.9</v>
      </c>
    </row>
    <row r="44" spans="1:5" ht="47.25" x14ac:dyDescent="0.25">
      <c r="A44" s="43"/>
      <c r="B44" s="10" t="s">
        <v>15</v>
      </c>
      <c r="C44" s="26"/>
      <c r="D44" s="26"/>
      <c r="E44" s="26"/>
    </row>
    <row r="45" spans="1:5" x14ac:dyDescent="0.25">
      <c r="A45" s="43"/>
      <c r="B45" s="2" t="s">
        <v>5</v>
      </c>
      <c r="C45" s="26"/>
      <c r="D45" s="26"/>
      <c r="E45" s="26"/>
    </row>
    <row r="46" spans="1:5" ht="66" x14ac:dyDescent="0.25">
      <c r="A46" s="43" t="s">
        <v>55</v>
      </c>
      <c r="B46" s="20" t="s">
        <v>46</v>
      </c>
      <c r="C46" s="35">
        <v>29449.628000000001</v>
      </c>
      <c r="D46" s="35">
        <v>29449.628000000001</v>
      </c>
      <c r="E46" s="37">
        <v>29449.628000000001</v>
      </c>
    </row>
    <row r="47" spans="1:5" x14ac:dyDescent="0.25">
      <c r="A47" s="43"/>
      <c r="B47" s="47" t="s">
        <v>76</v>
      </c>
      <c r="C47" s="17">
        <f>SUM(C49:C50)</f>
        <v>1000</v>
      </c>
      <c r="D47" s="17">
        <f>SUM(D49:D50)</f>
        <v>0</v>
      </c>
      <c r="E47" s="17">
        <f t="shared" ref="E47" si="0">SUM(E49:E50)</f>
        <v>0</v>
      </c>
    </row>
    <row r="48" spans="1:5" x14ac:dyDescent="0.25">
      <c r="A48" s="43"/>
      <c r="B48" s="47" t="s">
        <v>77</v>
      </c>
      <c r="C48" s="35"/>
      <c r="D48" s="35"/>
      <c r="E48" s="37"/>
    </row>
    <row r="49" spans="1:5" ht="66" x14ac:dyDescent="0.25">
      <c r="A49" s="43"/>
      <c r="B49" s="2" t="s">
        <v>78</v>
      </c>
      <c r="C49" s="35"/>
      <c r="D49" s="35"/>
      <c r="E49" s="37"/>
    </row>
    <row r="50" spans="1:5" x14ac:dyDescent="0.25">
      <c r="A50" s="43"/>
      <c r="B50" s="2" t="s">
        <v>8</v>
      </c>
      <c r="C50" s="35">
        <v>1000</v>
      </c>
      <c r="D50" s="35"/>
      <c r="E50" s="37"/>
    </row>
    <row r="51" spans="1:5" x14ac:dyDescent="0.25">
      <c r="A51" s="43"/>
      <c r="B51" s="47" t="s">
        <v>16</v>
      </c>
      <c r="C51" s="17">
        <f>SUM(C53:C65)</f>
        <v>62551.600000000006</v>
      </c>
      <c r="D51" s="17">
        <f>SUM(D53:D65)</f>
        <v>14190.067999999999</v>
      </c>
      <c r="E51" s="17">
        <f>SUM(E53:E65)</f>
        <v>14190.068289999999</v>
      </c>
    </row>
    <row r="52" spans="1:5" x14ac:dyDescent="0.25">
      <c r="A52" s="43"/>
      <c r="B52" s="7" t="s">
        <v>17</v>
      </c>
      <c r="C52" s="27"/>
      <c r="D52" s="28"/>
      <c r="E52" s="28"/>
    </row>
    <row r="53" spans="1:5" ht="18.75" x14ac:dyDescent="0.25">
      <c r="A53" s="43"/>
      <c r="B53" s="8" t="s">
        <v>83</v>
      </c>
      <c r="C53" s="40"/>
      <c r="D53" s="28"/>
      <c r="E53" s="28"/>
    </row>
    <row r="54" spans="1:5" x14ac:dyDescent="0.25">
      <c r="A54" s="43"/>
      <c r="B54" s="8" t="s">
        <v>8</v>
      </c>
      <c r="C54" s="40">
        <v>450</v>
      </c>
      <c r="D54" s="28"/>
      <c r="E54" s="28"/>
    </row>
    <row r="55" spans="1:5" ht="18.75" x14ac:dyDescent="0.25">
      <c r="A55" s="43"/>
      <c r="B55" s="8" t="s">
        <v>82</v>
      </c>
      <c r="C55" s="40"/>
      <c r="D55" s="28"/>
      <c r="E55" s="28"/>
    </row>
    <row r="56" spans="1:5" x14ac:dyDescent="0.25">
      <c r="A56" s="43"/>
      <c r="B56" s="8" t="s">
        <v>8</v>
      </c>
      <c r="C56" s="40">
        <v>450</v>
      </c>
      <c r="D56" s="28"/>
      <c r="E56" s="28"/>
    </row>
    <row r="57" spans="1:5" ht="18.75" x14ac:dyDescent="0.25">
      <c r="A57" s="43"/>
      <c r="B57" s="8" t="s">
        <v>81</v>
      </c>
      <c r="C57" s="40"/>
      <c r="D57" s="28"/>
      <c r="E57" s="28"/>
    </row>
    <row r="58" spans="1:5" x14ac:dyDescent="0.25">
      <c r="A58" s="43"/>
      <c r="B58" s="8" t="s">
        <v>8</v>
      </c>
      <c r="C58" s="40">
        <v>100</v>
      </c>
      <c r="D58" s="28"/>
      <c r="E58" s="28"/>
    </row>
    <row r="59" spans="1:5" ht="63" x14ac:dyDescent="0.25">
      <c r="A59" s="43"/>
      <c r="B59" s="5" t="s">
        <v>18</v>
      </c>
      <c r="C59" s="26"/>
      <c r="D59" s="19"/>
      <c r="E59" s="28" t="s">
        <v>72</v>
      </c>
    </row>
    <row r="60" spans="1:5" x14ac:dyDescent="0.25">
      <c r="A60" s="43"/>
      <c r="B60" s="2" t="s">
        <v>5</v>
      </c>
      <c r="C60" s="26"/>
      <c r="D60" s="26"/>
      <c r="E60" s="26"/>
    </row>
    <row r="61" spans="1:5" ht="45" x14ac:dyDescent="0.25">
      <c r="A61" s="43" t="s">
        <v>61</v>
      </c>
      <c r="B61" s="21" t="s">
        <v>35</v>
      </c>
      <c r="C61" s="35">
        <v>24718.5</v>
      </c>
      <c r="D61" s="35">
        <f>7921.09+1063.078</f>
        <v>8984.1679999999997</v>
      </c>
      <c r="E61" s="35">
        <f>6141.20004+2842.96825</f>
        <v>8984.1682899999996</v>
      </c>
    </row>
    <row r="62" spans="1:5" ht="34.5" x14ac:dyDescent="0.25">
      <c r="A62" s="38"/>
      <c r="B62" s="20" t="s">
        <v>41</v>
      </c>
      <c r="C62" s="35"/>
      <c r="D62" s="32"/>
      <c r="E62" s="26"/>
    </row>
    <row r="63" spans="1:5" x14ac:dyDescent="0.25">
      <c r="A63" s="38"/>
      <c r="B63" s="20" t="s">
        <v>8</v>
      </c>
      <c r="C63" s="35">
        <v>3500</v>
      </c>
      <c r="D63" s="32"/>
      <c r="E63" s="26"/>
    </row>
    <row r="64" spans="1:5" ht="50.25" x14ac:dyDescent="0.25">
      <c r="A64" s="43" t="s">
        <v>60</v>
      </c>
      <c r="B64" s="20" t="s">
        <v>42</v>
      </c>
      <c r="C64" s="35">
        <v>5205.8999999999996</v>
      </c>
      <c r="D64" s="32">
        <v>5205.9000000000005</v>
      </c>
      <c r="E64" s="32">
        <f>3253.068+1952.832</f>
        <v>5205.9000000000005</v>
      </c>
    </row>
    <row r="65" spans="1:5" ht="34.5" x14ac:dyDescent="0.25">
      <c r="A65" s="38"/>
      <c r="B65" s="8" t="s">
        <v>75</v>
      </c>
      <c r="C65" s="35">
        <v>28127.200000000001</v>
      </c>
      <c r="D65" s="32"/>
      <c r="E65" s="32"/>
    </row>
    <row r="66" spans="1:5" x14ac:dyDescent="0.25">
      <c r="A66" s="38"/>
      <c r="B66" s="47" t="s">
        <v>19</v>
      </c>
      <c r="C66" s="17">
        <f>SUM(C69:C70)</f>
        <v>14778.8</v>
      </c>
      <c r="D66" s="17">
        <f>SUM(D69:D70)</f>
        <v>1452.52</v>
      </c>
      <c r="E66" s="17">
        <f>SUM(E69:E70)</f>
        <v>2933.9009999999998</v>
      </c>
    </row>
    <row r="67" spans="1:5" x14ac:dyDescent="0.25">
      <c r="A67" s="38"/>
      <c r="B67" s="7" t="s">
        <v>20</v>
      </c>
      <c r="C67" s="26"/>
      <c r="D67" s="32"/>
      <c r="E67" s="28"/>
    </row>
    <row r="68" spans="1:5" x14ac:dyDescent="0.25">
      <c r="A68" s="38"/>
      <c r="B68" s="2" t="s">
        <v>2</v>
      </c>
      <c r="C68" s="26"/>
      <c r="D68" s="32"/>
      <c r="E68" s="28"/>
    </row>
    <row r="69" spans="1:5" ht="50.25" x14ac:dyDescent="0.25">
      <c r="A69" s="38"/>
      <c r="B69" s="21" t="s">
        <v>68</v>
      </c>
      <c r="C69" s="26"/>
      <c r="D69" s="32"/>
      <c r="E69" s="26"/>
    </row>
    <row r="70" spans="1:5" ht="45" x14ac:dyDescent="0.25">
      <c r="A70" s="43" t="s">
        <v>85</v>
      </c>
      <c r="B70" s="39" t="s">
        <v>11</v>
      </c>
      <c r="C70" s="35">
        <v>14778.8</v>
      </c>
      <c r="D70" s="32">
        <v>1452.52</v>
      </c>
      <c r="E70" s="40">
        <v>2933.9009999999998</v>
      </c>
    </row>
    <row r="71" spans="1:5" x14ac:dyDescent="0.25">
      <c r="A71" s="43"/>
      <c r="B71" s="47" t="s">
        <v>21</v>
      </c>
      <c r="C71" s="33">
        <f>SUM(C73:C83)</f>
        <v>32236.945</v>
      </c>
      <c r="D71" s="33">
        <f>SUM(D73:D83)</f>
        <v>20435.29</v>
      </c>
      <c r="E71" s="33">
        <f>SUM(E73:E83)</f>
        <v>22600.29</v>
      </c>
    </row>
    <row r="72" spans="1:5" x14ac:dyDescent="0.25">
      <c r="A72" s="43"/>
      <c r="B72" s="7" t="s">
        <v>22</v>
      </c>
      <c r="C72" s="26"/>
      <c r="D72" s="41"/>
      <c r="E72" s="28"/>
    </row>
    <row r="73" spans="1:5" ht="33.75" x14ac:dyDescent="0.25">
      <c r="A73" s="38"/>
      <c r="B73" s="6" t="s">
        <v>48</v>
      </c>
      <c r="C73" s="40">
        <v>3143.645</v>
      </c>
      <c r="D73" s="41"/>
      <c r="E73" s="28"/>
    </row>
    <row r="74" spans="1:5" ht="63" x14ac:dyDescent="0.25">
      <c r="A74" s="43"/>
      <c r="B74" s="12" t="s">
        <v>18</v>
      </c>
      <c r="C74" s="32"/>
      <c r="D74" s="41"/>
      <c r="E74" s="28"/>
    </row>
    <row r="75" spans="1:5" x14ac:dyDescent="0.25">
      <c r="A75" s="43"/>
      <c r="B75" s="9" t="s">
        <v>5</v>
      </c>
      <c r="C75" s="32"/>
      <c r="D75" s="41"/>
      <c r="E75" s="28"/>
    </row>
    <row r="76" spans="1:5" ht="50.25" x14ac:dyDescent="0.25">
      <c r="A76" s="43"/>
      <c r="B76" s="18" t="s">
        <v>50</v>
      </c>
      <c r="C76" s="35"/>
      <c r="D76" s="32"/>
      <c r="E76" s="32"/>
    </row>
    <row r="77" spans="1:5" ht="22.5" x14ac:dyDescent="0.25">
      <c r="A77" s="43" t="s">
        <v>54</v>
      </c>
      <c r="B77" s="6" t="s">
        <v>11</v>
      </c>
      <c r="C77" s="40">
        <v>4850</v>
      </c>
      <c r="D77" s="32"/>
      <c r="E77" s="32">
        <v>1000</v>
      </c>
    </row>
    <row r="78" spans="1:5" ht="87.75" customHeight="1" x14ac:dyDescent="0.25">
      <c r="A78" s="43" t="s">
        <v>84</v>
      </c>
      <c r="B78" s="21" t="s">
        <v>43</v>
      </c>
      <c r="C78" s="40">
        <v>12176.9</v>
      </c>
      <c r="D78" s="35">
        <v>12176.9</v>
      </c>
      <c r="E78" s="32">
        <v>12176.9</v>
      </c>
    </row>
    <row r="79" spans="1:5" ht="50.25" x14ac:dyDescent="0.25">
      <c r="A79" s="43" t="s">
        <v>91</v>
      </c>
      <c r="B79" s="21" t="s">
        <v>44</v>
      </c>
      <c r="C79" s="40">
        <v>8223.4</v>
      </c>
      <c r="D79" s="32">
        <f>255.583+4159.807</f>
        <v>4415.3899999999994</v>
      </c>
      <c r="E79" s="32">
        <f>255.583+4159.807+3808</f>
        <v>8223.39</v>
      </c>
    </row>
    <row r="80" spans="1:5" x14ac:dyDescent="0.25">
      <c r="A80" s="38"/>
      <c r="B80" s="7" t="s">
        <v>23</v>
      </c>
      <c r="C80" s="35"/>
      <c r="D80" s="42"/>
      <c r="E80" s="28"/>
    </row>
    <row r="81" spans="1:5" ht="63" x14ac:dyDescent="0.25">
      <c r="A81" s="43"/>
      <c r="B81" s="5" t="s">
        <v>24</v>
      </c>
      <c r="C81" s="32"/>
      <c r="D81" s="41"/>
      <c r="E81" s="28"/>
    </row>
    <row r="82" spans="1:5" x14ac:dyDescent="0.25">
      <c r="A82" s="43"/>
      <c r="B82" s="8" t="s">
        <v>2</v>
      </c>
      <c r="C82" s="32"/>
      <c r="D82" s="41"/>
      <c r="E82" s="28"/>
    </row>
    <row r="83" spans="1:5" ht="22.5" x14ac:dyDescent="0.25">
      <c r="A83" s="43" t="s">
        <v>92</v>
      </c>
      <c r="B83" s="20" t="s">
        <v>25</v>
      </c>
      <c r="C83" s="35">
        <v>3843</v>
      </c>
      <c r="D83" s="35">
        <v>3843</v>
      </c>
      <c r="E83" s="32">
        <v>1200</v>
      </c>
    </row>
    <row r="84" spans="1:5" x14ac:dyDescent="0.25">
      <c r="A84" s="43"/>
      <c r="B84" s="47" t="s">
        <v>26</v>
      </c>
      <c r="C84" s="33">
        <f>SUM(C86:C95)</f>
        <v>287862.18900000001</v>
      </c>
      <c r="D84" s="33">
        <f>SUM(D86:D95)</f>
        <v>115463.549</v>
      </c>
      <c r="E84" s="33">
        <f>SUM(E86:E95)</f>
        <v>114312.234</v>
      </c>
    </row>
    <row r="85" spans="1:5" x14ac:dyDescent="0.25">
      <c r="A85" s="43"/>
      <c r="B85" s="9" t="s">
        <v>5</v>
      </c>
      <c r="C85" s="26"/>
      <c r="D85" s="41"/>
      <c r="E85" s="28"/>
    </row>
    <row r="86" spans="1:5" ht="66" x14ac:dyDescent="0.25">
      <c r="A86" s="43" t="s">
        <v>53</v>
      </c>
      <c r="B86" s="21" t="s">
        <v>45</v>
      </c>
      <c r="C86" s="35">
        <v>3545.49</v>
      </c>
      <c r="D86" s="32">
        <v>2278.67</v>
      </c>
      <c r="E86" s="32">
        <v>2305.7550000000001</v>
      </c>
    </row>
    <row r="87" spans="1:5" ht="66" x14ac:dyDescent="0.25">
      <c r="A87" s="43"/>
      <c r="B87" s="21" t="s">
        <v>101</v>
      </c>
      <c r="C87" s="35">
        <v>2656.52</v>
      </c>
      <c r="D87" s="32"/>
      <c r="E87" s="48"/>
    </row>
    <row r="88" spans="1:5" ht="50.25" x14ac:dyDescent="0.25">
      <c r="A88" s="43" t="s">
        <v>86</v>
      </c>
      <c r="B88" s="6" t="s">
        <v>57</v>
      </c>
      <c r="C88" s="40">
        <v>19604.745999999999</v>
      </c>
      <c r="D88" s="35">
        <v>14918.668</v>
      </c>
      <c r="E88" s="35">
        <v>14918.668</v>
      </c>
    </row>
    <row r="89" spans="1:5" ht="78.75" x14ac:dyDescent="0.25">
      <c r="A89" s="43" t="s">
        <v>90</v>
      </c>
      <c r="B89" s="21" t="s">
        <v>52</v>
      </c>
      <c r="C89" s="40">
        <v>12194.1</v>
      </c>
      <c r="D89" s="32">
        <f>7412.056+1295.755</f>
        <v>8707.8109999999997</v>
      </c>
      <c r="E89" s="49">
        <f>1944.766+3294.058+2173.232+1295.755</f>
        <v>8707.8110000000015</v>
      </c>
    </row>
    <row r="90" spans="1:5" ht="66" x14ac:dyDescent="0.25">
      <c r="A90" s="43" t="s">
        <v>88</v>
      </c>
      <c r="B90" s="6" t="s">
        <v>64</v>
      </c>
      <c r="C90" s="35">
        <v>10000</v>
      </c>
      <c r="D90" s="32"/>
      <c r="E90" s="32"/>
    </row>
    <row r="91" spans="1:5" ht="34.5" x14ac:dyDescent="0.25">
      <c r="A91" s="43"/>
      <c r="B91" s="18" t="s">
        <v>33</v>
      </c>
      <c r="C91" s="32"/>
      <c r="D91" s="32"/>
      <c r="E91" s="32"/>
    </row>
    <row r="92" spans="1:5" ht="22.5" x14ac:dyDescent="0.25">
      <c r="A92" s="43" t="s">
        <v>59</v>
      </c>
      <c r="B92" s="20" t="s">
        <v>11</v>
      </c>
      <c r="C92" s="35">
        <v>235543.33300000001</v>
      </c>
      <c r="D92" s="32">
        <v>89558.399999999994</v>
      </c>
      <c r="E92" s="32">
        <v>88380</v>
      </c>
    </row>
    <row r="93" spans="1:5" ht="66" x14ac:dyDescent="0.25">
      <c r="A93" s="43"/>
      <c r="B93" s="2" t="s">
        <v>51</v>
      </c>
      <c r="C93" s="32"/>
      <c r="D93" s="32"/>
      <c r="E93" s="32"/>
    </row>
    <row r="94" spans="1:5" x14ac:dyDescent="0.25">
      <c r="A94" s="43"/>
      <c r="B94" s="2" t="s">
        <v>11</v>
      </c>
      <c r="C94" s="35">
        <v>1000</v>
      </c>
      <c r="D94" s="32"/>
      <c r="E94" s="32"/>
    </row>
    <row r="95" spans="1:5" ht="34.5" x14ac:dyDescent="0.25">
      <c r="A95" s="43"/>
      <c r="B95" s="18" t="s">
        <v>73</v>
      </c>
      <c r="C95" s="40">
        <v>3318</v>
      </c>
      <c r="D95" s="32"/>
      <c r="E95" s="32"/>
    </row>
    <row r="96" spans="1:5" x14ac:dyDescent="0.25">
      <c r="A96" s="43"/>
      <c r="B96" s="3" t="s">
        <v>27</v>
      </c>
      <c r="C96" s="33">
        <f>SUM(C99:C99)</f>
        <v>4291.1000000000004</v>
      </c>
      <c r="D96" s="33">
        <f>SUM(D99:D99)</f>
        <v>1356.1</v>
      </c>
      <c r="E96" s="33">
        <f>SUM(E99:E99)</f>
        <v>370.435</v>
      </c>
    </row>
    <row r="97" spans="1:5" x14ac:dyDescent="0.25">
      <c r="A97" s="43"/>
      <c r="B97" s="7" t="s">
        <v>28</v>
      </c>
      <c r="C97" s="28"/>
      <c r="D97" s="41"/>
      <c r="E97" s="28"/>
    </row>
    <row r="98" spans="1:5" x14ac:dyDescent="0.25">
      <c r="A98" s="43"/>
      <c r="B98" s="6" t="s">
        <v>2</v>
      </c>
      <c r="C98" s="28"/>
      <c r="D98" s="41"/>
      <c r="E98" s="28"/>
    </row>
    <row r="99" spans="1:5" ht="49.5" x14ac:dyDescent="0.25">
      <c r="A99" s="43" t="s">
        <v>93</v>
      </c>
      <c r="B99" s="18" t="s">
        <v>74</v>
      </c>
      <c r="C99" s="40">
        <v>4291.1000000000004</v>
      </c>
      <c r="D99" s="35">
        <v>1356.1</v>
      </c>
      <c r="E99" s="35">
        <v>370.435</v>
      </c>
    </row>
    <row r="100" spans="1:5" x14ac:dyDescent="0.25">
      <c r="A100" s="44"/>
      <c r="B100" s="21"/>
      <c r="C100" s="32"/>
      <c r="D100" s="32"/>
      <c r="E100" s="32"/>
    </row>
    <row r="101" spans="1:5" x14ac:dyDescent="0.25">
      <c r="A101" s="44"/>
      <c r="B101" s="1" t="s">
        <v>29</v>
      </c>
      <c r="C101" s="26"/>
      <c r="D101" s="28"/>
      <c r="E101" s="28"/>
    </row>
    <row r="102" spans="1:5" ht="63" x14ac:dyDescent="0.25">
      <c r="A102" s="44"/>
      <c r="B102" s="1" t="s">
        <v>65</v>
      </c>
      <c r="C102" s="26"/>
      <c r="D102" s="28"/>
      <c r="E102" s="28"/>
    </row>
    <row r="103" spans="1:5" ht="78.75" x14ac:dyDescent="0.25">
      <c r="A103" s="44"/>
      <c r="B103" s="1" t="s">
        <v>47</v>
      </c>
      <c r="C103" s="26"/>
      <c r="D103" s="28"/>
      <c r="E103" s="28"/>
    </row>
    <row r="104" spans="1:5" ht="78.75" x14ac:dyDescent="0.25">
      <c r="A104" s="14"/>
      <c r="B104" s="1" t="s">
        <v>49</v>
      </c>
      <c r="C104" s="30"/>
      <c r="D104" s="28"/>
      <c r="E104" s="28"/>
    </row>
    <row r="105" spans="1:5" ht="31.5" x14ac:dyDescent="0.25">
      <c r="A105" s="14"/>
      <c r="B105" s="1" t="s">
        <v>71</v>
      </c>
      <c r="C105" s="30"/>
      <c r="D105" s="28"/>
      <c r="E105" s="28"/>
    </row>
    <row r="106" spans="1:5" ht="31.5" x14ac:dyDescent="0.25">
      <c r="A106" s="14"/>
      <c r="B106" s="1" t="s">
        <v>79</v>
      </c>
      <c r="C106" s="30"/>
      <c r="D106" s="28"/>
      <c r="E106" s="28"/>
    </row>
    <row r="107" spans="1:5" ht="63" x14ac:dyDescent="0.25">
      <c r="A107" s="14"/>
      <c r="B107" s="1" t="s">
        <v>80</v>
      </c>
      <c r="C107" s="24"/>
      <c r="D107" s="24"/>
      <c r="E107" s="2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</sheetData>
  <mergeCells count="2">
    <mergeCell ref="B1:E1"/>
    <mergeCell ref="B2:E2"/>
  </mergeCells>
  <printOptions horizontalCentered="1" gridLines="1"/>
  <pageMargins left="0.39370078740157483" right="0.19685039370078741" top="0.59055118110236227" bottom="0.19685039370078741" header="0.31496062992125984" footer="0.31496062992125984"/>
  <pageSetup paperSize="9" scale="90" fitToHeight="0" orientation="portrait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5"/>
  <sheetViews>
    <sheetView topLeftCell="B1" zoomScaleNormal="100" workbookViewId="0">
      <selection activeCell="L14" sqref="L14"/>
    </sheetView>
  </sheetViews>
  <sheetFormatPr defaultRowHeight="15.75" x14ac:dyDescent="0.25"/>
  <cols>
    <col min="1" max="1" width="1" style="15" hidden="1" customWidth="1"/>
    <col min="2" max="2" width="85.140625" style="2" customWidth="1"/>
    <col min="3" max="5" width="0.140625" style="85" hidden="1" customWidth="1"/>
    <col min="6" max="6" width="22.28515625" style="85" customWidth="1"/>
    <col min="7" max="7" width="20.140625" style="15" customWidth="1"/>
    <col min="8" max="8" width="16.140625" style="15" hidden="1" customWidth="1"/>
    <col min="9" max="9" width="18.28515625" style="15" hidden="1" customWidth="1"/>
    <col min="10" max="10" width="11.5703125" style="15" bestFit="1" customWidth="1"/>
    <col min="11" max="11" width="11.85546875" style="15" bestFit="1" customWidth="1"/>
    <col min="12" max="12" width="12.7109375" style="15" bestFit="1" customWidth="1"/>
    <col min="13" max="13" width="9.140625" style="15"/>
    <col min="14" max="14" width="10.7109375" style="15" bestFit="1" customWidth="1"/>
    <col min="15" max="16384" width="9.140625" style="15"/>
  </cols>
  <sheetData>
    <row r="1" spans="1:14" ht="44.25" customHeight="1" x14ac:dyDescent="0.25">
      <c r="A1" s="90" t="s">
        <v>178</v>
      </c>
      <c r="B1" s="90"/>
      <c r="C1" s="90"/>
      <c r="D1" s="90"/>
      <c r="E1" s="90"/>
      <c r="F1" s="90"/>
      <c r="G1" s="90"/>
      <c r="H1" s="53"/>
      <c r="I1" s="53"/>
      <c r="J1" s="53"/>
      <c r="K1" s="53"/>
    </row>
    <row r="2" spans="1:14" x14ac:dyDescent="0.25">
      <c r="B2" s="91" t="s">
        <v>32</v>
      </c>
      <c r="C2" s="91"/>
      <c r="D2" s="91"/>
      <c r="E2" s="91"/>
      <c r="F2" s="91"/>
      <c r="G2" s="91"/>
    </row>
    <row r="3" spans="1:14" s="55" customFormat="1" ht="39.75" customHeight="1" x14ac:dyDescent="0.2">
      <c r="A3" s="54" t="s">
        <v>109</v>
      </c>
      <c r="B3" s="54"/>
      <c r="C3" s="54" t="s">
        <v>110</v>
      </c>
      <c r="D3" s="54" t="s">
        <v>111</v>
      </c>
      <c r="E3" s="54" t="s">
        <v>112</v>
      </c>
      <c r="F3" s="54" t="s">
        <v>113</v>
      </c>
      <c r="G3" s="54" t="s">
        <v>30</v>
      </c>
      <c r="H3" s="54" t="s">
        <v>114</v>
      </c>
      <c r="I3" s="54" t="s">
        <v>115</v>
      </c>
    </row>
    <row r="4" spans="1:14" x14ac:dyDescent="0.25">
      <c r="B4" s="1" t="s">
        <v>1</v>
      </c>
      <c r="C4" s="56">
        <f>C6+C15+C38+C42+C47+C52</f>
        <v>164639.54300000001</v>
      </c>
      <c r="D4" s="56">
        <f>D6+D15+D38+D42+D47+D52+D65</f>
        <v>176907.05600000001</v>
      </c>
      <c r="E4" s="56">
        <f>E6+E15+E38+E42+E47+E52+E65</f>
        <v>174650.372</v>
      </c>
      <c r="F4" s="56">
        <f>F6+F15+F38+F42+F47+F52+F65</f>
        <v>172641.30200000003</v>
      </c>
      <c r="G4" s="56">
        <f>SUM(G8:G68)</f>
        <v>174650.35799999995</v>
      </c>
      <c r="H4" s="56">
        <f>SUM(H8:H68)-H18-H22-H24-H45</f>
        <v>174640.73699999996</v>
      </c>
      <c r="I4" s="56">
        <f>SUM(I8:I68)</f>
        <v>182375.10499999995</v>
      </c>
      <c r="J4" s="57"/>
      <c r="K4" s="57"/>
      <c r="L4" s="57"/>
      <c r="N4" s="57"/>
    </row>
    <row r="5" spans="1:14" x14ac:dyDescent="0.25">
      <c r="B5" s="2" t="s">
        <v>2</v>
      </c>
      <c r="C5" s="58"/>
      <c r="D5" s="58"/>
      <c r="E5" s="58"/>
      <c r="F5" s="58"/>
      <c r="H5" s="57"/>
    </row>
    <row r="6" spans="1:14" x14ac:dyDescent="0.25">
      <c r="B6" s="3" t="s">
        <v>4</v>
      </c>
      <c r="C6" s="56">
        <f>SUM(C7:C14)</f>
        <v>26699.108</v>
      </c>
      <c r="D6" s="56">
        <f>SUM(D7:D14)</f>
        <v>26699.108</v>
      </c>
      <c r="E6" s="56">
        <f>SUM(E7:E14)</f>
        <v>26699.081999999999</v>
      </c>
      <c r="F6" s="56">
        <f>SUM(F7:F14)</f>
        <v>26484.162</v>
      </c>
    </row>
    <row r="7" spans="1:14" x14ac:dyDescent="0.25">
      <c r="B7" s="7" t="s">
        <v>6</v>
      </c>
      <c r="C7" s="40"/>
      <c r="D7" s="40"/>
      <c r="E7" s="40"/>
      <c r="F7" s="40"/>
    </row>
    <row r="8" spans="1:14" ht="39.75" customHeight="1" x14ac:dyDescent="0.25">
      <c r="A8" s="59" t="s">
        <v>116</v>
      </c>
      <c r="B8" s="6" t="s">
        <v>117</v>
      </c>
      <c r="C8" s="60">
        <v>6000</v>
      </c>
      <c r="D8" s="60">
        <v>6000</v>
      </c>
      <c r="E8" s="60">
        <v>6000</v>
      </c>
      <c r="F8" s="60">
        <v>5928.8540000000003</v>
      </c>
      <c r="G8" s="60">
        <v>6000</v>
      </c>
      <c r="H8" s="60">
        <v>6000</v>
      </c>
      <c r="I8" s="60">
        <v>6000</v>
      </c>
    </row>
    <row r="9" spans="1:14" ht="28.5" customHeight="1" x14ac:dyDescent="0.25">
      <c r="A9" s="59" t="s">
        <v>118</v>
      </c>
      <c r="B9" s="6" t="s">
        <v>119</v>
      </c>
      <c r="C9" s="61">
        <v>6862.2</v>
      </c>
      <c r="D9" s="61">
        <v>6862.2</v>
      </c>
      <c r="E9" s="60">
        <v>6862.174</v>
      </c>
      <c r="F9" s="60">
        <v>6718.4</v>
      </c>
      <c r="G9" s="61">
        <v>6862.2</v>
      </c>
      <c r="H9" s="61">
        <v>6862.2</v>
      </c>
      <c r="I9" s="61">
        <v>6862.2</v>
      </c>
    </row>
    <row r="10" spans="1:14" ht="36" customHeight="1" x14ac:dyDescent="0.25">
      <c r="A10" s="59" t="s">
        <v>120</v>
      </c>
      <c r="B10" s="6" t="s">
        <v>121</v>
      </c>
      <c r="C10" s="40">
        <v>214.31800000000001</v>
      </c>
      <c r="D10" s="40">
        <v>214.31800000000001</v>
      </c>
      <c r="E10" s="40">
        <v>214.31800000000001</v>
      </c>
      <c r="F10" s="40">
        <v>214.31800000000001</v>
      </c>
      <c r="G10" s="40">
        <v>214.31800000000001</v>
      </c>
      <c r="H10" s="40">
        <v>214.31800000000001</v>
      </c>
      <c r="I10" s="40">
        <v>214.31800000000001</v>
      </c>
    </row>
    <row r="11" spans="1:14" x14ac:dyDescent="0.25">
      <c r="B11" s="4" t="s">
        <v>122</v>
      </c>
      <c r="C11" s="61"/>
      <c r="D11" s="61"/>
      <c r="E11" s="61"/>
      <c r="F11" s="61"/>
      <c r="H11" s="61"/>
      <c r="I11" s="60"/>
    </row>
    <row r="12" spans="1:14" s="14" customFormat="1" ht="31.5" x14ac:dyDescent="0.25">
      <c r="B12" s="5" t="s">
        <v>123</v>
      </c>
      <c r="C12" s="37"/>
      <c r="D12" s="37"/>
      <c r="E12" s="37"/>
      <c r="F12" s="37"/>
    </row>
    <row r="13" spans="1:14" x14ac:dyDescent="0.25">
      <c r="B13" s="8" t="s">
        <v>5</v>
      </c>
      <c r="C13" s="62"/>
      <c r="D13" s="62"/>
      <c r="E13" s="62"/>
      <c r="F13" s="62"/>
    </row>
    <row r="14" spans="1:14" s="14" customFormat="1" ht="33.75" customHeight="1" x14ac:dyDescent="0.25">
      <c r="A14" s="59" t="s">
        <v>124</v>
      </c>
      <c r="B14" s="2" t="s">
        <v>125</v>
      </c>
      <c r="C14" s="40">
        <v>13622.59</v>
      </c>
      <c r="D14" s="40">
        <v>13622.59</v>
      </c>
      <c r="E14" s="40">
        <v>13622.59</v>
      </c>
      <c r="F14" s="40">
        <v>13622.59</v>
      </c>
      <c r="G14" s="40">
        <v>13622.59</v>
      </c>
      <c r="H14" s="40">
        <v>13622.59</v>
      </c>
      <c r="I14" s="40">
        <v>13622.59</v>
      </c>
    </row>
    <row r="15" spans="1:14" x14ac:dyDescent="0.25">
      <c r="B15" s="47" t="s">
        <v>7</v>
      </c>
      <c r="C15" s="56">
        <f>SUM(C18:C37)</f>
        <v>21605.291999999998</v>
      </c>
      <c r="D15" s="56">
        <f>SUM(D18:D37)</f>
        <v>21605.291999999998</v>
      </c>
      <c r="E15" s="56">
        <f>SUM(E18:E37)</f>
        <v>15280.428</v>
      </c>
      <c r="F15" s="56">
        <f>SUM(F18:F37)</f>
        <v>15181.467000000001</v>
      </c>
    </row>
    <row r="16" spans="1:14" s="63" customFormat="1" x14ac:dyDescent="0.25">
      <c r="B16" s="4" t="s">
        <v>9</v>
      </c>
      <c r="C16" s="40"/>
      <c r="D16" s="40"/>
      <c r="E16" s="40"/>
      <c r="F16" s="40"/>
    </row>
    <row r="17" spans="1:9" ht="30.75" customHeight="1" x14ac:dyDescent="0.25">
      <c r="A17" s="59" t="s">
        <v>126</v>
      </c>
      <c r="B17" s="2" t="s">
        <v>127</v>
      </c>
      <c r="C17" s="60"/>
      <c r="D17" s="60"/>
      <c r="E17" s="60"/>
      <c r="F17" s="60"/>
    </row>
    <row r="18" spans="1:9" s="14" customFormat="1" ht="30" customHeight="1" x14ac:dyDescent="0.25">
      <c r="A18" s="59" t="s">
        <v>128</v>
      </c>
      <c r="B18" s="6" t="s">
        <v>11</v>
      </c>
      <c r="C18" s="40">
        <f>2670.645+0.447</f>
        <v>2671.0920000000001</v>
      </c>
      <c r="D18" s="40">
        <f>2670.645+0.447</f>
        <v>2671.0920000000001</v>
      </c>
      <c r="E18" s="40"/>
      <c r="F18" s="40"/>
      <c r="H18" s="40">
        <f t="shared" ref="H18:I18" si="0">2670.645+0.447</f>
        <v>2671.0920000000001</v>
      </c>
      <c r="I18" s="40">
        <f t="shared" si="0"/>
        <v>2671.0920000000001</v>
      </c>
    </row>
    <row r="19" spans="1:9" s="14" customFormat="1" ht="34.5" x14ac:dyDescent="0.25">
      <c r="A19" s="59"/>
      <c r="B19" s="6" t="s">
        <v>129</v>
      </c>
      <c r="C19" s="60"/>
      <c r="D19" s="60"/>
      <c r="E19" s="60"/>
      <c r="F19" s="60"/>
    </row>
    <row r="20" spans="1:9" s="14" customFormat="1" ht="27" customHeight="1" x14ac:dyDescent="0.25">
      <c r="A20" s="59" t="s">
        <v>130</v>
      </c>
      <c r="B20" s="6" t="s">
        <v>11</v>
      </c>
      <c r="C20" s="64">
        <v>252.8</v>
      </c>
      <c r="D20" s="64">
        <v>252.8</v>
      </c>
      <c r="E20" s="64">
        <v>252.8</v>
      </c>
      <c r="F20" s="64">
        <v>252.78200000000001</v>
      </c>
      <c r="G20" s="64">
        <v>252.8</v>
      </c>
      <c r="H20" s="64">
        <v>252.8</v>
      </c>
      <c r="I20" s="64">
        <v>252.8</v>
      </c>
    </row>
    <row r="21" spans="1:9" ht="33" customHeight="1" x14ac:dyDescent="0.25">
      <c r="A21" s="59" t="s">
        <v>126</v>
      </c>
      <c r="B21" s="2" t="s">
        <v>131</v>
      </c>
      <c r="C21" s="60"/>
      <c r="D21" s="60"/>
      <c r="E21" s="60"/>
      <c r="F21" s="60"/>
    </row>
    <row r="22" spans="1:9" s="14" customFormat="1" ht="30" customHeight="1" x14ac:dyDescent="0.25">
      <c r="A22" s="59" t="s">
        <v>132</v>
      </c>
      <c r="B22" s="6" t="s">
        <v>11</v>
      </c>
      <c r="C22" s="64">
        <v>1428.8</v>
      </c>
      <c r="D22" s="64">
        <v>1428.8</v>
      </c>
      <c r="E22" s="64"/>
      <c r="F22" s="64"/>
      <c r="H22" s="64">
        <v>1428.752</v>
      </c>
      <c r="I22" s="64">
        <v>1428.752</v>
      </c>
    </row>
    <row r="23" spans="1:9" s="14" customFormat="1" ht="27" customHeight="1" x14ac:dyDescent="0.25">
      <c r="A23" s="65" t="s">
        <v>126</v>
      </c>
      <c r="B23" s="2" t="s">
        <v>133</v>
      </c>
      <c r="C23" s="60"/>
      <c r="D23" s="60"/>
      <c r="E23" s="60"/>
      <c r="F23" s="60"/>
      <c r="G23" s="66"/>
    </row>
    <row r="24" spans="1:9" ht="32.25" customHeight="1" x14ac:dyDescent="0.25">
      <c r="A24" s="59" t="s">
        <v>134</v>
      </c>
      <c r="B24" s="6" t="s">
        <v>11</v>
      </c>
      <c r="C24" s="60">
        <v>2224.9469999999997</v>
      </c>
      <c r="D24" s="60">
        <v>2224.9469999999997</v>
      </c>
      <c r="E24" s="60"/>
      <c r="F24" s="60"/>
      <c r="H24" s="60">
        <v>2224.9469999999997</v>
      </c>
      <c r="I24" s="60">
        <v>2224.9469999999997</v>
      </c>
    </row>
    <row r="25" spans="1:9" ht="26.25" customHeight="1" x14ac:dyDescent="0.25">
      <c r="A25" s="59"/>
      <c r="B25" s="18" t="s">
        <v>135</v>
      </c>
      <c r="C25" s="60"/>
      <c r="D25" s="60"/>
      <c r="E25" s="60"/>
      <c r="F25" s="60"/>
    </row>
    <row r="26" spans="1:9" ht="32.25" customHeight="1" x14ac:dyDescent="0.25">
      <c r="A26" s="59" t="s">
        <v>136</v>
      </c>
      <c r="B26" s="6" t="s">
        <v>11</v>
      </c>
      <c r="C26" s="40">
        <v>2999.4</v>
      </c>
      <c r="D26" s="40">
        <v>2999.4</v>
      </c>
      <c r="E26" s="40">
        <v>2999.4</v>
      </c>
      <c r="F26" s="40">
        <v>2999.4</v>
      </c>
      <c r="G26" s="40">
        <v>2999.4</v>
      </c>
      <c r="H26" s="40">
        <v>2999.4</v>
      </c>
      <c r="I26" s="40">
        <v>2999.4</v>
      </c>
    </row>
    <row r="27" spans="1:9" s="68" customFormat="1" ht="31.5" x14ac:dyDescent="0.25">
      <c r="A27" s="59"/>
      <c r="B27" s="5" t="s">
        <v>10</v>
      </c>
      <c r="C27" s="67"/>
      <c r="D27" s="67"/>
      <c r="E27" s="67"/>
      <c r="F27" s="67"/>
    </row>
    <row r="28" spans="1:9" s="2" customFormat="1" x14ac:dyDescent="0.2">
      <c r="B28" s="8" t="s">
        <v>5</v>
      </c>
      <c r="C28" s="69"/>
      <c r="D28" s="69"/>
      <c r="E28" s="69"/>
      <c r="F28" s="69"/>
    </row>
    <row r="29" spans="1:9" ht="30" customHeight="1" x14ac:dyDescent="0.25">
      <c r="A29" s="59" t="s">
        <v>137</v>
      </c>
      <c r="B29" s="8" t="s">
        <v>138</v>
      </c>
      <c r="C29" s="40">
        <v>3059.5400000000009</v>
      </c>
      <c r="D29" s="40">
        <v>3059.5400000000009</v>
      </c>
      <c r="E29" s="40">
        <v>3059.5410000000002</v>
      </c>
      <c r="F29" s="40">
        <v>3059.54</v>
      </c>
      <c r="G29" s="40">
        <v>3059.5400000000009</v>
      </c>
      <c r="H29" s="40">
        <v>3059.5400000000009</v>
      </c>
      <c r="I29" s="40">
        <v>3059.5400000000009</v>
      </c>
    </row>
    <row r="30" spans="1:9" ht="32.25" customHeight="1" x14ac:dyDescent="0.25">
      <c r="A30" s="59" t="s">
        <v>139</v>
      </c>
      <c r="B30" s="8" t="s">
        <v>140</v>
      </c>
      <c r="C30" s="40">
        <v>1412.5599999999995</v>
      </c>
      <c r="D30" s="40">
        <v>1412.5599999999995</v>
      </c>
      <c r="E30" s="40">
        <v>1412.5340000000001</v>
      </c>
      <c r="F30" s="40">
        <v>1397.1659999999999</v>
      </c>
      <c r="G30" s="40">
        <v>1412.5340000000001</v>
      </c>
      <c r="H30" s="40">
        <v>1412.5599999999995</v>
      </c>
      <c r="I30" s="40">
        <v>1412.5599999999995</v>
      </c>
    </row>
    <row r="31" spans="1:9" ht="31.5" x14ac:dyDescent="0.25">
      <c r="B31" s="10" t="s">
        <v>141</v>
      </c>
      <c r="C31" s="69"/>
      <c r="D31" s="69"/>
      <c r="E31" s="69"/>
      <c r="F31" s="69"/>
      <c r="I31" s="70"/>
    </row>
    <row r="32" spans="1:9" x14ac:dyDescent="0.25">
      <c r="B32" s="2" t="s">
        <v>5</v>
      </c>
      <c r="C32" s="40"/>
      <c r="D32" s="40"/>
      <c r="E32" s="40"/>
      <c r="F32" s="40"/>
      <c r="I32" s="70"/>
    </row>
    <row r="33" spans="1:10" ht="33.75" customHeight="1" x14ac:dyDescent="0.25">
      <c r="A33" s="59" t="s">
        <v>142</v>
      </c>
      <c r="B33" s="18" t="s">
        <v>143</v>
      </c>
      <c r="C33" s="40">
        <f>5205.5+1842.553</f>
        <v>7048.0529999999999</v>
      </c>
      <c r="D33" s="40">
        <f>5205.5+1842.553</f>
        <v>7048.0529999999999</v>
      </c>
      <c r="E33" s="40">
        <f>5205.5+1842.553</f>
        <v>7048.0529999999999</v>
      </c>
      <c r="F33" s="40">
        <v>6964.4790000000003</v>
      </c>
      <c r="G33" s="40">
        <f t="shared" ref="G33:I33" si="1">5205.5+1842.553</f>
        <v>7048.0529999999999</v>
      </c>
      <c r="H33" s="40">
        <f t="shared" si="1"/>
        <v>7048.0529999999999</v>
      </c>
      <c r="I33" s="40">
        <f t="shared" si="1"/>
        <v>7048.0529999999999</v>
      </c>
    </row>
    <row r="34" spans="1:10" s="71" customFormat="1" ht="63" x14ac:dyDescent="0.25">
      <c r="B34" s="5" t="s">
        <v>13</v>
      </c>
      <c r="C34" s="72"/>
      <c r="D34" s="72"/>
      <c r="E34" s="72"/>
      <c r="F34" s="72"/>
      <c r="H34" s="73"/>
    </row>
    <row r="35" spans="1:10" s="14" customFormat="1" x14ac:dyDescent="0.25">
      <c r="B35" s="2" t="s">
        <v>5</v>
      </c>
      <c r="C35" s="40"/>
      <c r="D35" s="40"/>
      <c r="E35" s="40"/>
      <c r="F35" s="40"/>
    </row>
    <row r="36" spans="1:10" s="14" customFormat="1" ht="34.5" x14ac:dyDescent="0.25">
      <c r="B36" s="18" t="s">
        <v>144</v>
      </c>
    </row>
    <row r="37" spans="1:10" s="14" customFormat="1" ht="32.25" customHeight="1" x14ac:dyDescent="0.25">
      <c r="A37" s="59" t="s">
        <v>145</v>
      </c>
      <c r="B37" s="2" t="s">
        <v>11</v>
      </c>
      <c r="C37" s="40">
        <v>508.1</v>
      </c>
      <c r="D37" s="40">
        <v>508.1</v>
      </c>
      <c r="E37" s="40">
        <v>508.1</v>
      </c>
      <c r="F37" s="40">
        <v>508.1</v>
      </c>
      <c r="G37" s="40">
        <v>508.1</v>
      </c>
      <c r="H37" s="40">
        <v>508.01</v>
      </c>
      <c r="I37" s="40">
        <v>508.01</v>
      </c>
    </row>
    <row r="38" spans="1:10" x14ac:dyDescent="0.25">
      <c r="B38" s="47" t="s">
        <v>16</v>
      </c>
      <c r="C38" s="56">
        <f>C41</f>
        <v>2716.2080000000001</v>
      </c>
      <c r="D38" s="56">
        <f>D41</f>
        <v>2716.2080000000001</v>
      </c>
      <c r="E38" s="56">
        <f>E41</f>
        <v>2716.2080000000001</v>
      </c>
      <c r="F38" s="56">
        <f>F41</f>
        <v>2684</v>
      </c>
    </row>
    <row r="39" spans="1:10" s="74" customFormat="1" x14ac:dyDescent="0.2">
      <c r="B39" s="7" t="s">
        <v>146</v>
      </c>
      <c r="C39" s="60"/>
      <c r="D39" s="60"/>
      <c r="E39" s="60"/>
      <c r="F39" s="60"/>
    </row>
    <row r="40" spans="1:10" ht="31.5" x14ac:dyDescent="0.25">
      <c r="B40" s="11" t="s">
        <v>147</v>
      </c>
      <c r="C40" s="40"/>
      <c r="D40" s="40"/>
      <c r="E40" s="40"/>
      <c r="F40" s="40"/>
      <c r="G40" s="38"/>
      <c r="H40" s="40"/>
      <c r="I40" s="40"/>
      <c r="J40" s="75"/>
    </row>
    <row r="41" spans="1:10" ht="33" customHeight="1" x14ac:dyDescent="0.25">
      <c r="A41" s="59" t="s">
        <v>148</v>
      </c>
      <c r="B41" s="2" t="s">
        <v>149</v>
      </c>
      <c r="C41" s="60">
        <v>2716.2080000000001</v>
      </c>
      <c r="D41" s="60">
        <v>2716.2080000000001</v>
      </c>
      <c r="E41" s="60">
        <v>2716.2080000000001</v>
      </c>
      <c r="F41" s="60">
        <v>2684</v>
      </c>
      <c r="G41" s="60">
        <v>2716.2080000000001</v>
      </c>
      <c r="H41" s="60">
        <v>2716.2080000000001</v>
      </c>
      <c r="I41" s="60">
        <v>2716.2080000000001</v>
      </c>
    </row>
    <row r="42" spans="1:10" x14ac:dyDescent="0.25">
      <c r="B42" s="47" t="s">
        <v>19</v>
      </c>
      <c r="C42" s="56">
        <f>SUM(C44:C45)</f>
        <v>34382.292000000001</v>
      </c>
      <c r="D42" s="56">
        <f>SUM(D44:D45)</f>
        <v>34382.292000000001</v>
      </c>
      <c r="E42" s="56">
        <f>SUM(E44:E46)</f>
        <v>38440.941000000006</v>
      </c>
      <c r="F42" s="56">
        <f>SUM(F44:F46)</f>
        <v>38440.902000000002</v>
      </c>
    </row>
    <row r="43" spans="1:10" x14ac:dyDescent="0.25">
      <c r="B43" s="7" t="s">
        <v>20</v>
      </c>
      <c r="C43" s="72"/>
      <c r="D43" s="72"/>
      <c r="E43" s="72"/>
      <c r="F43" s="72"/>
    </row>
    <row r="44" spans="1:10" ht="18.75" x14ac:dyDescent="0.25">
      <c r="B44" s="6" t="s">
        <v>150</v>
      </c>
      <c r="C44" s="40">
        <v>32982.300000000003</v>
      </c>
      <c r="D44" s="40">
        <v>32982.300000000003</v>
      </c>
      <c r="E44" s="40">
        <v>32982.300000000003</v>
      </c>
      <c r="F44" s="40">
        <v>32982.260999999999</v>
      </c>
      <c r="G44" s="40">
        <v>32982.260999999999</v>
      </c>
      <c r="H44" s="40">
        <v>32982.260999999999</v>
      </c>
      <c r="I44" s="40">
        <v>32982.260999999999</v>
      </c>
    </row>
    <row r="45" spans="1:10" ht="30.75" customHeight="1" x14ac:dyDescent="0.25">
      <c r="A45" s="59" t="s">
        <v>151</v>
      </c>
      <c r="B45" s="6" t="s">
        <v>152</v>
      </c>
      <c r="C45" s="40">
        <v>1399.992</v>
      </c>
      <c r="D45" s="40">
        <v>1399.992</v>
      </c>
      <c r="E45" s="40"/>
      <c r="F45" s="40"/>
      <c r="H45" s="40">
        <v>1399.992</v>
      </c>
      <c r="I45" s="40">
        <v>1399.992</v>
      </c>
    </row>
    <row r="46" spans="1:10" ht="32.25" customHeight="1" x14ac:dyDescent="0.25">
      <c r="A46" s="59" t="s">
        <v>153</v>
      </c>
      <c r="B46" s="18" t="s">
        <v>154</v>
      </c>
      <c r="C46" s="40"/>
      <c r="D46" s="40"/>
      <c r="E46" s="40">
        <v>5458.6409999999996</v>
      </c>
      <c r="F46" s="40">
        <v>5458.6409999999996</v>
      </c>
      <c r="G46" s="40">
        <v>5458.6409999999996</v>
      </c>
      <c r="H46" s="40">
        <v>5458.6409999999996</v>
      </c>
      <c r="I46" s="40">
        <v>5458.6409999999996</v>
      </c>
    </row>
    <row r="47" spans="1:10" x14ac:dyDescent="0.25">
      <c r="B47" s="3" t="s">
        <v>21</v>
      </c>
      <c r="C47" s="56">
        <f>C49+C50+C51</f>
        <v>64951.457999999999</v>
      </c>
      <c r="D47" s="56">
        <f>D49+D50+D51</f>
        <v>64951.457999999999</v>
      </c>
      <c r="E47" s="56">
        <f>E49+E50+E51</f>
        <v>64951.457999999999</v>
      </c>
      <c r="F47" s="56">
        <f>F49+F50+F51</f>
        <v>63772.032999999996</v>
      </c>
    </row>
    <row r="48" spans="1:10" x14ac:dyDescent="0.25">
      <c r="B48" s="76" t="s">
        <v>22</v>
      </c>
      <c r="C48" s="72"/>
      <c r="D48" s="72"/>
      <c r="E48" s="72"/>
      <c r="F48" s="72"/>
    </row>
    <row r="49" spans="1:11" ht="30.75" customHeight="1" x14ac:dyDescent="0.25">
      <c r="A49" s="59" t="s">
        <v>155</v>
      </c>
      <c r="B49" s="6" t="s">
        <v>156</v>
      </c>
      <c r="C49" s="40">
        <v>19948.969000000001</v>
      </c>
      <c r="D49" s="40">
        <v>19948.969000000001</v>
      </c>
      <c r="E49" s="40">
        <v>19948.97</v>
      </c>
      <c r="F49" s="40">
        <v>19712.420999999998</v>
      </c>
      <c r="G49" s="40">
        <v>19948.969000000001</v>
      </c>
      <c r="H49" s="40">
        <v>19948.969000000001</v>
      </c>
      <c r="I49" s="40">
        <v>19948.969000000001</v>
      </c>
    </row>
    <row r="50" spans="1:11" ht="36" customHeight="1" x14ac:dyDescent="0.25">
      <c r="A50" s="59" t="s">
        <v>157</v>
      </c>
      <c r="B50" s="6" t="s">
        <v>48</v>
      </c>
      <c r="C50" s="60">
        <v>12671.116</v>
      </c>
      <c r="D50" s="60">
        <v>12671.116</v>
      </c>
      <c r="E50" s="60">
        <v>12671.116</v>
      </c>
      <c r="F50" s="60">
        <v>12405.635</v>
      </c>
      <c r="G50" s="60">
        <v>12671.116</v>
      </c>
      <c r="H50" s="60">
        <v>12671.116</v>
      </c>
      <c r="I50" s="60">
        <v>12671.116</v>
      </c>
      <c r="J50" s="57"/>
    </row>
    <row r="51" spans="1:11" ht="36" customHeight="1" x14ac:dyDescent="0.25">
      <c r="A51" s="59" t="s">
        <v>158</v>
      </c>
      <c r="B51" s="18" t="s">
        <v>159</v>
      </c>
      <c r="C51" s="40">
        <v>32331.373</v>
      </c>
      <c r="D51" s="40">
        <v>32331.373</v>
      </c>
      <c r="E51" s="40">
        <v>32331.371999999999</v>
      </c>
      <c r="F51" s="40">
        <v>31653.976999999999</v>
      </c>
      <c r="G51" s="40">
        <v>32331.373</v>
      </c>
      <c r="H51" s="40">
        <v>32331.373</v>
      </c>
      <c r="I51" s="40">
        <v>32331.373</v>
      </c>
    </row>
    <row r="52" spans="1:11" x14ac:dyDescent="0.25">
      <c r="B52" s="47" t="s">
        <v>26</v>
      </c>
      <c r="C52" s="56">
        <f>SUM(C55:C64)</f>
        <v>14285.185000000001</v>
      </c>
      <c r="D52" s="56">
        <f>SUM(D55:D64)</f>
        <v>14285.185000000001</v>
      </c>
      <c r="E52" s="56">
        <f>SUM(E55:E64)</f>
        <v>14294.742</v>
      </c>
      <c r="F52" s="56">
        <f>SUM(F55:F64)</f>
        <v>14068.25</v>
      </c>
    </row>
    <row r="53" spans="1:11" x14ac:dyDescent="0.25">
      <c r="B53" s="7" t="s">
        <v>160</v>
      </c>
      <c r="C53" s="17"/>
      <c r="D53" s="17"/>
      <c r="E53" s="17"/>
      <c r="F53" s="17"/>
      <c r="H53" s="77"/>
    </row>
    <row r="54" spans="1:11" ht="34.5" x14ac:dyDescent="0.25">
      <c r="B54" s="2" t="s">
        <v>161</v>
      </c>
      <c r="C54" s="61"/>
      <c r="D54" s="61"/>
      <c r="E54" s="61"/>
      <c r="F54" s="61"/>
      <c r="H54" s="61"/>
      <c r="I54" s="60"/>
    </row>
    <row r="55" spans="1:11" ht="33.75" customHeight="1" x14ac:dyDescent="0.25">
      <c r="A55" s="59" t="s">
        <v>162</v>
      </c>
      <c r="B55" s="2" t="s">
        <v>11</v>
      </c>
      <c r="C55" s="61">
        <v>2592.3000000000002</v>
      </c>
      <c r="D55" s="61">
        <v>2592.3000000000002</v>
      </c>
      <c r="E55" s="61">
        <v>2592.3110000000001</v>
      </c>
      <c r="F55" s="40">
        <v>2546.2240000000002</v>
      </c>
      <c r="G55" s="61">
        <v>2592.3110000000001</v>
      </c>
      <c r="H55" s="61">
        <v>2592.3000000000002</v>
      </c>
      <c r="I55" s="60">
        <v>2592.3110000000001</v>
      </c>
    </row>
    <row r="56" spans="1:11" ht="34.5" x14ac:dyDescent="0.25">
      <c r="B56" s="2" t="s">
        <v>163</v>
      </c>
      <c r="C56" s="61"/>
      <c r="D56" s="61"/>
      <c r="E56" s="61"/>
      <c r="F56" s="40"/>
      <c r="H56" s="61"/>
      <c r="I56" s="60"/>
    </row>
    <row r="57" spans="1:11" ht="34.5" customHeight="1" x14ac:dyDescent="0.25">
      <c r="A57" s="59" t="s">
        <v>164</v>
      </c>
      <c r="B57" s="2" t="s">
        <v>11</v>
      </c>
      <c r="C57" s="61">
        <v>1786.7</v>
      </c>
      <c r="D57" s="61">
        <v>1786.7</v>
      </c>
      <c r="E57" s="61">
        <v>1786.7</v>
      </c>
      <c r="F57" s="40">
        <v>1749.2929999999999</v>
      </c>
      <c r="G57" s="61">
        <v>1786.7</v>
      </c>
      <c r="H57" s="61">
        <v>1786.7</v>
      </c>
      <c r="I57" s="60">
        <v>1786.7280000000001</v>
      </c>
      <c r="K57" s="57"/>
    </row>
    <row r="58" spans="1:11" ht="34.5" x14ac:dyDescent="0.25">
      <c r="B58" s="2" t="s">
        <v>165</v>
      </c>
      <c r="C58" s="78"/>
      <c r="D58" s="78"/>
      <c r="E58" s="78"/>
      <c r="F58" s="78"/>
      <c r="H58" s="61"/>
      <c r="I58" s="60"/>
    </row>
    <row r="59" spans="1:11" ht="34.5" customHeight="1" x14ac:dyDescent="0.25">
      <c r="A59" s="59" t="s">
        <v>166</v>
      </c>
      <c r="B59" s="2" t="s">
        <v>11</v>
      </c>
      <c r="C59" s="61">
        <v>2942.3</v>
      </c>
      <c r="D59" s="61">
        <v>2942.3</v>
      </c>
      <c r="E59" s="60">
        <v>2951.846</v>
      </c>
      <c r="F59" s="60">
        <v>2890</v>
      </c>
      <c r="G59" s="60">
        <v>2951.846</v>
      </c>
      <c r="H59" s="61">
        <v>2942.3</v>
      </c>
      <c r="I59" s="60">
        <v>2951.846</v>
      </c>
      <c r="K59" s="57"/>
    </row>
    <row r="60" spans="1:11" ht="30.75" customHeight="1" x14ac:dyDescent="0.25">
      <c r="A60" s="59" t="s">
        <v>167</v>
      </c>
      <c r="B60" s="6" t="s">
        <v>168</v>
      </c>
      <c r="C60" s="60">
        <v>2512.5250000000001</v>
      </c>
      <c r="D60" s="60">
        <v>2512.5250000000001</v>
      </c>
      <c r="E60" s="60">
        <v>2512.5250000000001</v>
      </c>
      <c r="F60" s="60">
        <v>2482.7330000000002</v>
      </c>
      <c r="G60" s="60">
        <v>2512.5250000000001</v>
      </c>
      <c r="H60" s="60">
        <v>2512.5250000000001</v>
      </c>
      <c r="I60" s="60">
        <v>2512.5250000000001</v>
      </c>
    </row>
    <row r="61" spans="1:11" ht="34.5" x14ac:dyDescent="0.25">
      <c r="B61" s="18" t="s">
        <v>169</v>
      </c>
      <c r="C61" s="40"/>
      <c r="D61" s="40"/>
      <c r="E61" s="40"/>
      <c r="F61" s="40"/>
    </row>
    <row r="62" spans="1:11" ht="30.75" customHeight="1" x14ac:dyDescent="0.25">
      <c r="A62" s="59" t="s">
        <v>170</v>
      </c>
      <c r="B62" s="18" t="s">
        <v>11</v>
      </c>
      <c r="C62" s="40">
        <v>2451.36</v>
      </c>
      <c r="D62" s="40">
        <v>2451.36</v>
      </c>
      <c r="E62" s="40">
        <v>2451.36</v>
      </c>
      <c r="F62" s="40">
        <v>2400</v>
      </c>
      <c r="G62" s="40">
        <v>2451.36</v>
      </c>
      <c r="H62" s="40">
        <v>2451.36</v>
      </c>
      <c r="I62" s="40">
        <v>2451.36</v>
      </c>
    </row>
    <row r="63" spans="1:11" ht="31.5" x14ac:dyDescent="0.25">
      <c r="B63" s="11" t="s">
        <v>171</v>
      </c>
      <c r="C63" s="40"/>
      <c r="D63" s="40"/>
      <c r="E63" s="40"/>
      <c r="F63" s="40"/>
    </row>
    <row r="64" spans="1:11" ht="30.75" customHeight="1" x14ac:dyDescent="0.25">
      <c r="A64" s="59" t="s">
        <v>172</v>
      </c>
      <c r="B64" s="18" t="s">
        <v>173</v>
      </c>
      <c r="C64" s="69">
        <v>2000</v>
      </c>
      <c r="D64" s="69">
        <v>2000</v>
      </c>
      <c r="E64" s="69">
        <v>2000</v>
      </c>
      <c r="F64" s="69">
        <v>2000</v>
      </c>
      <c r="G64" s="69">
        <v>2000</v>
      </c>
      <c r="H64" s="69">
        <v>2000</v>
      </c>
      <c r="I64" s="69">
        <v>2000</v>
      </c>
    </row>
    <row r="65" spans="1:12" x14ac:dyDescent="0.25">
      <c r="A65" s="59"/>
      <c r="B65" s="3" t="s">
        <v>27</v>
      </c>
      <c r="C65" s="69"/>
      <c r="D65" s="56">
        <f>SUM(D67:D68)</f>
        <v>12267.513000000001</v>
      </c>
      <c r="E65" s="56">
        <f>SUM(E67:E68)</f>
        <v>12267.513000000001</v>
      </c>
      <c r="F65" s="56">
        <f>SUM(F67:F68)</f>
        <v>12010.487999999999</v>
      </c>
      <c r="H65" s="69"/>
      <c r="I65" s="69"/>
    </row>
    <row r="66" spans="1:12" x14ac:dyDescent="0.25">
      <c r="A66" s="59"/>
      <c r="B66" s="7" t="s">
        <v>28</v>
      </c>
      <c r="C66" s="69"/>
      <c r="D66" s="69"/>
      <c r="E66" s="69"/>
      <c r="F66" s="69"/>
      <c r="H66" s="69"/>
      <c r="I66" s="69"/>
    </row>
    <row r="67" spans="1:12" ht="50.25" x14ac:dyDescent="0.25">
      <c r="A67" s="59"/>
      <c r="B67" s="6" t="s">
        <v>174</v>
      </c>
      <c r="C67" s="69"/>
      <c r="D67" s="69"/>
      <c r="E67" s="69"/>
      <c r="F67" s="69"/>
      <c r="H67" s="69"/>
      <c r="I67" s="69"/>
    </row>
    <row r="68" spans="1:12" ht="32.25" customHeight="1" x14ac:dyDescent="0.25">
      <c r="A68" s="59" t="s">
        <v>175</v>
      </c>
      <c r="B68" s="2" t="s">
        <v>11</v>
      </c>
      <c r="C68" s="69"/>
      <c r="D68" s="40">
        <v>12267.513000000001</v>
      </c>
      <c r="E68" s="40">
        <v>12267.513000000001</v>
      </c>
      <c r="F68" s="40">
        <v>12010.487999999999</v>
      </c>
      <c r="G68" s="69">
        <f>3000+9267.513</f>
        <v>12267.513000000001</v>
      </c>
      <c r="H68" s="40">
        <v>12267.513000000001</v>
      </c>
      <c r="I68" s="69">
        <f>3000+9267.513</f>
        <v>12267.513000000001</v>
      </c>
      <c r="K68" s="57"/>
    </row>
    <row r="69" spans="1:12" x14ac:dyDescent="0.25">
      <c r="C69" s="72"/>
      <c r="D69" s="72"/>
      <c r="E69" s="72"/>
      <c r="F69" s="72"/>
    </row>
    <row r="70" spans="1:12" x14ac:dyDescent="0.25">
      <c r="B70" s="1" t="s">
        <v>29</v>
      </c>
      <c r="C70" s="79">
        <f>SUM(C71:C75)</f>
        <v>164639.54300000001</v>
      </c>
      <c r="D70" s="79">
        <f t="shared" ref="D70:I70" si="2">SUM(D71:D75)</f>
        <v>176907.05599999998</v>
      </c>
      <c r="E70" s="79">
        <f t="shared" si="2"/>
        <v>174650.37199999997</v>
      </c>
      <c r="F70" s="79"/>
      <c r="G70" s="79"/>
      <c r="H70" s="79">
        <f t="shared" si="2"/>
        <v>182365.52</v>
      </c>
      <c r="I70" s="79">
        <f t="shared" si="2"/>
        <v>182375.10499999998</v>
      </c>
    </row>
    <row r="71" spans="1:12" ht="47.25" x14ac:dyDescent="0.25">
      <c r="B71" s="1" t="s">
        <v>65</v>
      </c>
      <c r="C71" s="80">
        <f t="shared" ref="C71:I71" si="3">C8+C9+C10+C14+C29+C30+C33+C45+C46+C49+C50+C51+C55+C57+C59+C60+C62+C64+C68</f>
        <v>118855.89599999998</v>
      </c>
      <c r="D71" s="80">
        <f t="shared" si="3"/>
        <v>131123.40899999999</v>
      </c>
      <c r="E71" s="80">
        <f t="shared" si="3"/>
        <v>135191.56399999998</v>
      </c>
      <c r="F71" s="40"/>
      <c r="G71" s="40"/>
      <c r="H71" s="80">
        <f t="shared" si="3"/>
        <v>136582.04999999999</v>
      </c>
      <c r="I71" s="80">
        <f t="shared" si="3"/>
        <v>136591.63499999998</v>
      </c>
    </row>
    <row r="72" spans="1:12" ht="63" x14ac:dyDescent="0.25">
      <c r="B72" s="1" t="s">
        <v>47</v>
      </c>
      <c r="C72" s="81">
        <f t="shared" ref="C72:I72" si="4">C18+C20+C22+C24+C26+C37</f>
        <v>10085.138999999999</v>
      </c>
      <c r="D72" s="81">
        <f t="shared" si="4"/>
        <v>10085.138999999999</v>
      </c>
      <c r="E72" s="81">
        <f t="shared" si="4"/>
        <v>3760.3</v>
      </c>
      <c r="F72" s="40"/>
      <c r="G72" s="40"/>
      <c r="H72" s="81">
        <f t="shared" si="4"/>
        <v>10085.001</v>
      </c>
      <c r="I72" s="81">
        <f t="shared" si="4"/>
        <v>10085.001</v>
      </c>
    </row>
    <row r="73" spans="1:12" ht="63" x14ac:dyDescent="0.25">
      <c r="B73" s="1" t="s">
        <v>49</v>
      </c>
      <c r="C73" s="82"/>
      <c r="D73" s="82"/>
      <c r="E73" s="82"/>
      <c r="F73" s="40"/>
      <c r="G73" s="40"/>
      <c r="H73" s="83"/>
      <c r="I73" s="84"/>
      <c r="L73" s="57"/>
    </row>
    <row r="74" spans="1:12" x14ac:dyDescent="0.25">
      <c r="B74" s="1" t="s">
        <v>176</v>
      </c>
      <c r="C74" s="81">
        <f>C41</f>
        <v>2716.2080000000001</v>
      </c>
      <c r="D74" s="81">
        <f t="shared" ref="D74:I74" si="5">D41</f>
        <v>2716.2080000000001</v>
      </c>
      <c r="E74" s="81">
        <f t="shared" si="5"/>
        <v>2716.2080000000001</v>
      </c>
      <c r="F74" s="40"/>
      <c r="G74" s="40"/>
      <c r="H74" s="81">
        <f t="shared" si="5"/>
        <v>2716.2080000000001</v>
      </c>
      <c r="I74" s="81">
        <f t="shared" si="5"/>
        <v>2716.2080000000001</v>
      </c>
    </row>
    <row r="75" spans="1:12" ht="31.5" x14ac:dyDescent="0.25">
      <c r="B75" s="1" t="s">
        <v>177</v>
      </c>
      <c r="C75" s="81">
        <f>C44</f>
        <v>32982.300000000003</v>
      </c>
      <c r="D75" s="81">
        <f t="shared" ref="D75:I75" si="6">D44</f>
        <v>32982.300000000003</v>
      </c>
      <c r="E75" s="81">
        <f t="shared" si="6"/>
        <v>32982.300000000003</v>
      </c>
      <c r="F75" s="40"/>
      <c r="G75" s="40"/>
      <c r="H75" s="81">
        <f t="shared" si="6"/>
        <v>32982.260999999999</v>
      </c>
      <c r="I75" s="81">
        <f t="shared" si="6"/>
        <v>32982.260999999999</v>
      </c>
    </row>
    <row r="79" spans="1:12" x14ac:dyDescent="0.25">
      <c r="B79" s="85"/>
    </row>
    <row r="82" spans="2:6" x14ac:dyDescent="0.25">
      <c r="B82" s="15"/>
      <c r="C82" s="15"/>
      <c r="D82" s="15"/>
      <c r="E82" s="15"/>
      <c r="F82" s="15"/>
    </row>
    <row r="83" spans="2:6" x14ac:dyDescent="0.25">
      <c r="B83" s="15"/>
      <c r="C83" s="15"/>
      <c r="D83" s="15"/>
      <c r="E83" s="15"/>
      <c r="F83" s="15"/>
    </row>
    <row r="84" spans="2:6" x14ac:dyDescent="0.25">
      <c r="B84" s="15"/>
      <c r="C84" s="15"/>
      <c r="D84" s="15"/>
      <c r="E84" s="15"/>
      <c r="F84" s="15"/>
    </row>
    <row r="85" spans="2:6" x14ac:dyDescent="0.25">
      <c r="B85" s="15"/>
      <c r="C85" s="15"/>
      <c r="D85" s="15"/>
      <c r="E85" s="15"/>
      <c r="F85" s="15"/>
    </row>
    <row r="86" spans="2:6" x14ac:dyDescent="0.25">
      <c r="B86" s="15"/>
      <c r="C86" s="15"/>
      <c r="D86" s="15"/>
      <c r="E86" s="15"/>
      <c r="F86" s="15"/>
    </row>
    <row r="87" spans="2:6" x14ac:dyDescent="0.25">
      <c r="B87" s="15"/>
      <c r="C87" s="15"/>
      <c r="D87" s="15"/>
      <c r="E87" s="15"/>
      <c r="F87" s="15"/>
    </row>
    <row r="88" spans="2:6" x14ac:dyDescent="0.25">
      <c r="B88" s="15"/>
      <c r="C88" s="15"/>
      <c r="D88" s="15"/>
      <c r="E88" s="15"/>
      <c r="F88" s="15"/>
    </row>
    <row r="89" spans="2:6" x14ac:dyDescent="0.25">
      <c r="B89" s="15"/>
      <c r="C89" s="15"/>
      <c r="D89" s="15"/>
      <c r="E89" s="15"/>
      <c r="F89" s="15"/>
    </row>
    <row r="90" spans="2:6" x14ac:dyDescent="0.25">
      <c r="B90" s="15"/>
      <c r="C90" s="15"/>
      <c r="D90" s="15"/>
      <c r="E90" s="15"/>
      <c r="F90" s="15"/>
    </row>
    <row r="91" spans="2:6" x14ac:dyDescent="0.25">
      <c r="B91" s="15"/>
      <c r="C91" s="15"/>
      <c r="D91" s="15"/>
      <c r="E91" s="15"/>
      <c r="F91" s="15"/>
    </row>
    <row r="92" spans="2:6" x14ac:dyDescent="0.25">
      <c r="B92" s="15"/>
      <c r="C92" s="15"/>
      <c r="D92" s="15"/>
      <c r="E92" s="15"/>
      <c r="F92" s="15"/>
    </row>
    <row r="93" spans="2:6" x14ac:dyDescent="0.25">
      <c r="B93" s="15"/>
      <c r="C93" s="15"/>
      <c r="D93" s="15"/>
      <c r="E93" s="15"/>
      <c r="F93" s="15"/>
    </row>
    <row r="94" spans="2:6" x14ac:dyDescent="0.25">
      <c r="B94" s="15"/>
      <c r="C94" s="15"/>
      <c r="D94" s="15"/>
      <c r="E94" s="15"/>
      <c r="F94" s="15"/>
    </row>
    <row r="95" spans="2:6" x14ac:dyDescent="0.25">
      <c r="B95" s="15"/>
      <c r="C95" s="15"/>
      <c r="D95" s="15"/>
      <c r="E95" s="15"/>
      <c r="F95" s="15"/>
    </row>
    <row r="96" spans="2:6" x14ac:dyDescent="0.25">
      <c r="B96" s="15"/>
      <c r="C96" s="15"/>
      <c r="D96" s="15"/>
      <c r="E96" s="15"/>
      <c r="F96" s="15"/>
    </row>
    <row r="97" spans="2:6" x14ac:dyDescent="0.25">
      <c r="B97" s="15"/>
      <c r="C97" s="15"/>
      <c r="D97" s="15"/>
      <c r="E97" s="15"/>
      <c r="F97" s="15"/>
    </row>
    <row r="98" spans="2:6" x14ac:dyDescent="0.25">
      <c r="B98" s="15"/>
      <c r="C98" s="15"/>
      <c r="D98" s="15"/>
      <c r="E98" s="15"/>
      <c r="F98" s="15"/>
    </row>
    <row r="99" spans="2:6" x14ac:dyDescent="0.25">
      <c r="B99" s="15"/>
      <c r="C99" s="15"/>
      <c r="D99" s="15"/>
      <c r="E99" s="15"/>
      <c r="F99" s="15"/>
    </row>
    <row r="100" spans="2:6" x14ac:dyDescent="0.25">
      <c r="B100" s="15"/>
      <c r="C100" s="15"/>
      <c r="D100" s="15"/>
      <c r="E100" s="15"/>
      <c r="F100" s="15"/>
    </row>
    <row r="101" spans="2:6" x14ac:dyDescent="0.25">
      <c r="B101" s="15"/>
      <c r="C101" s="15"/>
      <c r="D101" s="15"/>
      <c r="E101" s="15"/>
      <c r="F101" s="15"/>
    </row>
    <row r="102" spans="2:6" x14ac:dyDescent="0.25">
      <c r="B102" s="15"/>
      <c r="C102" s="15"/>
      <c r="D102" s="15"/>
      <c r="E102" s="15"/>
      <c r="F102" s="15"/>
    </row>
    <row r="103" spans="2:6" x14ac:dyDescent="0.25">
      <c r="B103" s="15"/>
      <c r="C103" s="15"/>
      <c r="D103" s="15"/>
      <c r="E103" s="15"/>
      <c r="F103" s="15"/>
    </row>
    <row r="104" spans="2:6" x14ac:dyDescent="0.25">
      <c r="B104" s="15"/>
      <c r="C104" s="15"/>
      <c r="D104" s="15"/>
      <c r="E104" s="15"/>
      <c r="F104" s="15"/>
    </row>
    <row r="105" spans="2:6" x14ac:dyDescent="0.25">
      <c r="B105" s="15"/>
      <c r="C105" s="15"/>
      <c r="D105" s="15"/>
      <c r="E105" s="15"/>
      <c r="F105" s="15"/>
    </row>
    <row r="106" spans="2:6" x14ac:dyDescent="0.25">
      <c r="B106" s="15"/>
      <c r="C106" s="15"/>
      <c r="D106" s="15"/>
      <c r="E106" s="15"/>
      <c r="F106" s="15"/>
    </row>
    <row r="107" spans="2:6" x14ac:dyDescent="0.25">
      <c r="B107" s="15"/>
      <c r="C107" s="15"/>
      <c r="D107" s="15"/>
      <c r="E107" s="15"/>
      <c r="F107" s="15"/>
    </row>
    <row r="108" spans="2:6" x14ac:dyDescent="0.25">
      <c r="B108" s="15"/>
      <c r="C108" s="15"/>
      <c r="D108" s="15"/>
      <c r="E108" s="15"/>
      <c r="F108" s="15"/>
    </row>
    <row r="109" spans="2:6" x14ac:dyDescent="0.25">
      <c r="B109" s="15"/>
      <c r="C109" s="15"/>
      <c r="D109" s="15"/>
      <c r="E109" s="15"/>
      <c r="F109" s="15"/>
    </row>
    <row r="110" spans="2:6" x14ac:dyDescent="0.25">
      <c r="B110" s="15"/>
      <c r="C110" s="15"/>
      <c r="D110" s="15"/>
      <c r="E110" s="15"/>
      <c r="F110" s="15"/>
    </row>
    <row r="111" spans="2:6" x14ac:dyDescent="0.25">
      <c r="B111" s="15"/>
      <c r="C111" s="15"/>
      <c r="D111" s="15"/>
      <c r="E111" s="15"/>
      <c r="F111" s="15"/>
    </row>
    <row r="112" spans="2:6" x14ac:dyDescent="0.25">
      <c r="B112" s="15"/>
      <c r="C112" s="15"/>
      <c r="D112" s="15"/>
      <c r="E112" s="15"/>
      <c r="F112" s="15"/>
    </row>
    <row r="113" spans="2:6" x14ac:dyDescent="0.25">
      <c r="B113" s="15"/>
      <c r="C113" s="15"/>
      <c r="D113" s="15"/>
      <c r="E113" s="15"/>
      <c r="F113" s="15"/>
    </row>
    <row r="114" spans="2:6" x14ac:dyDescent="0.25">
      <c r="B114" s="15"/>
      <c r="C114" s="15"/>
      <c r="D114" s="15"/>
      <c r="E114" s="15"/>
      <c r="F114" s="15"/>
    </row>
    <row r="115" spans="2:6" x14ac:dyDescent="0.25">
      <c r="B115" s="15"/>
      <c r="C115" s="15"/>
      <c r="D115" s="15"/>
      <c r="E115" s="15"/>
      <c r="F115" s="15"/>
    </row>
    <row r="116" spans="2:6" x14ac:dyDescent="0.25">
      <c r="B116" s="15"/>
      <c r="C116" s="15"/>
      <c r="D116" s="15"/>
      <c r="E116" s="15"/>
      <c r="F116" s="15"/>
    </row>
    <row r="117" spans="2:6" x14ac:dyDescent="0.25">
      <c r="B117" s="15"/>
      <c r="C117" s="15"/>
      <c r="D117" s="15"/>
      <c r="E117" s="15"/>
      <c r="F117" s="15"/>
    </row>
    <row r="118" spans="2:6" x14ac:dyDescent="0.25">
      <c r="B118" s="15"/>
      <c r="C118" s="15"/>
      <c r="D118" s="15"/>
      <c r="E118" s="15"/>
      <c r="F118" s="15"/>
    </row>
    <row r="119" spans="2:6" x14ac:dyDescent="0.25">
      <c r="B119" s="15"/>
      <c r="C119" s="15"/>
      <c r="D119" s="15"/>
      <c r="E119" s="15"/>
      <c r="F119" s="15"/>
    </row>
    <row r="120" spans="2:6" x14ac:dyDescent="0.25">
      <c r="B120" s="15"/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  <row r="122" spans="2:6" x14ac:dyDescent="0.25">
      <c r="B122" s="15"/>
      <c r="C122" s="15"/>
      <c r="D122" s="15"/>
      <c r="E122" s="15"/>
      <c r="F122" s="15"/>
    </row>
    <row r="123" spans="2:6" x14ac:dyDescent="0.25">
      <c r="B123" s="15"/>
      <c r="C123" s="15"/>
      <c r="D123" s="15"/>
      <c r="E123" s="15"/>
      <c r="F123" s="15"/>
    </row>
    <row r="124" spans="2:6" x14ac:dyDescent="0.25">
      <c r="B124" s="15"/>
      <c r="C124" s="15"/>
      <c r="D124" s="15"/>
      <c r="E124" s="15"/>
      <c r="F124" s="15"/>
    </row>
    <row r="125" spans="2:6" x14ac:dyDescent="0.25">
      <c r="B125" s="15"/>
      <c r="C125" s="15"/>
      <c r="D125" s="15"/>
      <c r="E125" s="15"/>
      <c r="F125" s="15"/>
    </row>
    <row r="126" spans="2:6" x14ac:dyDescent="0.25">
      <c r="B126" s="15"/>
      <c r="C126" s="15"/>
      <c r="D126" s="15"/>
      <c r="E126" s="15"/>
      <c r="F126" s="15"/>
    </row>
    <row r="127" spans="2:6" x14ac:dyDescent="0.25">
      <c r="B127" s="15"/>
      <c r="C127" s="15"/>
      <c r="D127" s="15"/>
      <c r="E127" s="15"/>
      <c r="F127" s="15"/>
    </row>
    <row r="128" spans="2:6" x14ac:dyDescent="0.25">
      <c r="B128" s="15"/>
      <c r="C128" s="15"/>
      <c r="D128" s="15"/>
      <c r="E128" s="15"/>
      <c r="F128" s="15"/>
    </row>
    <row r="129" spans="2:6" x14ac:dyDescent="0.25">
      <c r="B129" s="15"/>
      <c r="C129" s="15"/>
      <c r="D129" s="15"/>
      <c r="E129" s="15"/>
      <c r="F129" s="15"/>
    </row>
    <row r="130" spans="2:6" x14ac:dyDescent="0.25">
      <c r="B130" s="15"/>
      <c r="C130" s="15"/>
      <c r="D130" s="15"/>
      <c r="E130" s="15"/>
      <c r="F130" s="15"/>
    </row>
    <row r="131" spans="2:6" x14ac:dyDescent="0.25">
      <c r="B131" s="15"/>
      <c r="C131" s="15"/>
      <c r="D131" s="15"/>
      <c r="E131" s="15"/>
      <c r="F131" s="15"/>
    </row>
    <row r="132" spans="2:6" x14ac:dyDescent="0.25">
      <c r="B132" s="15"/>
      <c r="C132" s="15"/>
      <c r="D132" s="15"/>
      <c r="E132" s="15"/>
      <c r="F132" s="15"/>
    </row>
    <row r="133" spans="2:6" x14ac:dyDescent="0.25">
      <c r="B133" s="15"/>
      <c r="C133" s="15"/>
      <c r="D133" s="15"/>
      <c r="E133" s="15"/>
      <c r="F133" s="15"/>
    </row>
    <row r="134" spans="2:6" x14ac:dyDescent="0.25">
      <c r="B134" s="15"/>
      <c r="C134" s="15"/>
      <c r="D134" s="15"/>
      <c r="E134" s="15"/>
      <c r="F134" s="15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  <row r="141" spans="2:6" x14ac:dyDescent="0.25">
      <c r="B141" s="15"/>
      <c r="C141" s="15"/>
      <c r="D141" s="15"/>
      <c r="E141" s="15"/>
      <c r="F141" s="15"/>
    </row>
    <row r="142" spans="2:6" x14ac:dyDescent="0.25">
      <c r="B142" s="15"/>
      <c r="C142" s="15"/>
      <c r="D142" s="15"/>
      <c r="E142" s="15"/>
      <c r="F142" s="15"/>
    </row>
    <row r="143" spans="2:6" x14ac:dyDescent="0.25">
      <c r="B143" s="15"/>
      <c r="C143" s="15"/>
      <c r="D143" s="15"/>
      <c r="E143" s="15"/>
      <c r="F143" s="15"/>
    </row>
    <row r="144" spans="2:6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1" spans="2:6" x14ac:dyDescent="0.25">
      <c r="B171" s="15"/>
      <c r="C171" s="15"/>
      <c r="D171" s="15"/>
      <c r="E171" s="15"/>
      <c r="F171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  <row r="182" spans="2:6" x14ac:dyDescent="0.25">
      <c r="B182" s="15"/>
      <c r="C182" s="15"/>
      <c r="D182" s="15"/>
      <c r="E182" s="15"/>
      <c r="F182" s="15"/>
    </row>
    <row r="183" spans="2:6" x14ac:dyDescent="0.25">
      <c r="B183" s="15"/>
      <c r="C183" s="15"/>
      <c r="D183" s="15"/>
      <c r="E183" s="15"/>
      <c r="F183" s="15"/>
    </row>
    <row r="184" spans="2:6" x14ac:dyDescent="0.25">
      <c r="B184" s="15"/>
      <c r="C184" s="15"/>
      <c r="D184" s="15"/>
      <c r="E184" s="15"/>
      <c r="F184" s="15"/>
    </row>
    <row r="185" spans="2:6" x14ac:dyDescent="0.25">
      <c r="B185" s="15"/>
      <c r="C185" s="15"/>
      <c r="D185" s="15"/>
      <c r="E185" s="15"/>
      <c r="F185" s="15"/>
    </row>
    <row r="186" spans="2:6" x14ac:dyDescent="0.25">
      <c r="B186" s="15"/>
      <c r="C186" s="15"/>
      <c r="D186" s="15"/>
      <c r="E186" s="15"/>
      <c r="F186" s="15"/>
    </row>
    <row r="187" spans="2:6" x14ac:dyDescent="0.25">
      <c r="B187" s="15"/>
      <c r="C187" s="15"/>
      <c r="D187" s="15"/>
      <c r="E187" s="15"/>
      <c r="F187" s="15"/>
    </row>
    <row r="188" spans="2:6" x14ac:dyDescent="0.25">
      <c r="B188" s="15"/>
      <c r="C188" s="15"/>
      <c r="D188" s="15"/>
      <c r="E188" s="15"/>
      <c r="F188" s="15"/>
    </row>
    <row r="189" spans="2:6" x14ac:dyDescent="0.25">
      <c r="B189" s="15"/>
      <c r="C189" s="15"/>
      <c r="D189" s="15"/>
      <c r="E189" s="15"/>
      <c r="F189" s="15"/>
    </row>
    <row r="190" spans="2:6" x14ac:dyDescent="0.25">
      <c r="B190" s="15"/>
      <c r="C190" s="15"/>
      <c r="D190" s="15"/>
      <c r="E190" s="15"/>
      <c r="F190" s="15"/>
    </row>
    <row r="191" spans="2:6" x14ac:dyDescent="0.25">
      <c r="B191" s="15"/>
      <c r="C191" s="15"/>
      <c r="D191" s="15"/>
      <c r="E191" s="15"/>
      <c r="F191" s="15"/>
    </row>
    <row r="192" spans="2:6" x14ac:dyDescent="0.25">
      <c r="B192" s="15"/>
      <c r="C192" s="15"/>
      <c r="D192" s="15"/>
      <c r="E192" s="15"/>
      <c r="F192" s="15"/>
    </row>
    <row r="193" spans="2:6" x14ac:dyDescent="0.25">
      <c r="B193" s="15"/>
      <c r="C193" s="15"/>
      <c r="D193" s="15"/>
      <c r="E193" s="15"/>
      <c r="F193" s="15"/>
    </row>
    <row r="194" spans="2:6" x14ac:dyDescent="0.25">
      <c r="B194" s="15"/>
      <c r="C194" s="15"/>
      <c r="D194" s="15"/>
      <c r="E194" s="15"/>
      <c r="F194" s="15"/>
    </row>
    <row r="195" spans="2:6" x14ac:dyDescent="0.25">
      <c r="B195" s="15"/>
      <c r="C195" s="15"/>
      <c r="D195" s="15"/>
      <c r="E195" s="15"/>
      <c r="F195" s="15"/>
    </row>
    <row r="196" spans="2:6" x14ac:dyDescent="0.25">
      <c r="B196" s="15"/>
      <c r="C196" s="15"/>
      <c r="D196" s="15"/>
      <c r="E196" s="15"/>
      <c r="F196" s="15"/>
    </row>
    <row r="197" spans="2:6" x14ac:dyDescent="0.25">
      <c r="B197" s="15"/>
      <c r="C197" s="15"/>
      <c r="D197" s="15"/>
      <c r="E197" s="15"/>
      <c r="F197" s="15"/>
    </row>
    <row r="198" spans="2:6" x14ac:dyDescent="0.25">
      <c r="B198" s="15"/>
      <c r="C198" s="15"/>
      <c r="D198" s="15"/>
      <c r="E198" s="15"/>
      <c r="F198" s="15"/>
    </row>
    <row r="199" spans="2:6" x14ac:dyDescent="0.25">
      <c r="B199" s="15"/>
      <c r="C199" s="15"/>
      <c r="D199" s="15"/>
      <c r="E199" s="15"/>
      <c r="F199" s="15"/>
    </row>
    <row r="200" spans="2:6" x14ac:dyDescent="0.25">
      <c r="B200" s="15"/>
      <c r="C200" s="15"/>
      <c r="D200" s="15"/>
      <c r="E200" s="15"/>
      <c r="F200" s="15"/>
    </row>
    <row r="201" spans="2:6" x14ac:dyDescent="0.25">
      <c r="B201" s="15"/>
      <c r="C201" s="15"/>
      <c r="D201" s="15"/>
      <c r="E201" s="15"/>
      <c r="F201" s="15"/>
    </row>
    <row r="202" spans="2:6" x14ac:dyDescent="0.25">
      <c r="B202" s="15"/>
      <c r="C202" s="15"/>
      <c r="D202" s="15"/>
      <c r="E202" s="15"/>
      <c r="F202" s="15"/>
    </row>
    <row r="203" spans="2:6" x14ac:dyDescent="0.25">
      <c r="B203" s="15"/>
      <c r="C203" s="15"/>
      <c r="D203" s="15"/>
      <c r="E203" s="15"/>
      <c r="F203" s="15"/>
    </row>
    <row r="204" spans="2:6" x14ac:dyDescent="0.25">
      <c r="B204" s="15"/>
      <c r="C204" s="15"/>
      <c r="D204" s="15"/>
      <c r="E204" s="15"/>
      <c r="F204" s="15"/>
    </row>
    <row r="205" spans="2:6" x14ac:dyDescent="0.25">
      <c r="B205" s="15"/>
      <c r="C205" s="15"/>
      <c r="D205" s="15"/>
      <c r="E205" s="15"/>
      <c r="F205" s="15"/>
    </row>
    <row r="206" spans="2:6" x14ac:dyDescent="0.25">
      <c r="B206" s="15"/>
      <c r="C206" s="15"/>
      <c r="D206" s="15"/>
      <c r="E206" s="15"/>
      <c r="F206" s="15"/>
    </row>
    <row r="207" spans="2:6" x14ac:dyDescent="0.25">
      <c r="B207" s="15"/>
      <c r="C207" s="15"/>
      <c r="D207" s="15"/>
      <c r="E207" s="15"/>
      <c r="F207" s="15"/>
    </row>
    <row r="208" spans="2:6" x14ac:dyDescent="0.25">
      <c r="B208" s="15"/>
      <c r="C208" s="15"/>
      <c r="D208" s="15"/>
      <c r="E208" s="15"/>
      <c r="F208" s="15"/>
    </row>
    <row r="209" spans="2:6" x14ac:dyDescent="0.25">
      <c r="B209" s="15"/>
      <c r="C209" s="15"/>
      <c r="D209" s="15"/>
      <c r="E209" s="15"/>
      <c r="F209" s="15"/>
    </row>
    <row r="210" spans="2:6" x14ac:dyDescent="0.25">
      <c r="B210" s="15"/>
      <c r="C210" s="15"/>
      <c r="D210" s="15"/>
      <c r="E210" s="15"/>
      <c r="F210" s="15"/>
    </row>
    <row r="211" spans="2:6" x14ac:dyDescent="0.25">
      <c r="B211" s="15"/>
      <c r="C211" s="15"/>
      <c r="D211" s="15"/>
      <c r="E211" s="15"/>
      <c r="F211" s="15"/>
    </row>
    <row r="212" spans="2:6" x14ac:dyDescent="0.25">
      <c r="B212" s="15"/>
      <c r="C212" s="15"/>
      <c r="D212" s="15"/>
      <c r="E212" s="15"/>
      <c r="F212" s="15"/>
    </row>
    <row r="213" spans="2:6" x14ac:dyDescent="0.25">
      <c r="B213" s="15"/>
      <c r="C213" s="15"/>
      <c r="D213" s="15"/>
      <c r="E213" s="15"/>
      <c r="F213" s="15"/>
    </row>
    <row r="214" spans="2:6" x14ac:dyDescent="0.25">
      <c r="B214" s="15"/>
      <c r="C214" s="15"/>
      <c r="D214" s="15"/>
      <c r="E214" s="15"/>
      <c r="F214" s="15"/>
    </row>
    <row r="215" spans="2:6" x14ac:dyDescent="0.25">
      <c r="B215" s="15"/>
      <c r="C215" s="15"/>
      <c r="D215" s="15"/>
      <c r="E215" s="15"/>
      <c r="F215" s="15"/>
    </row>
    <row r="216" spans="2:6" x14ac:dyDescent="0.25">
      <c r="B216" s="15"/>
      <c r="C216" s="15"/>
      <c r="D216" s="15"/>
      <c r="E216" s="15"/>
      <c r="F216" s="15"/>
    </row>
    <row r="217" spans="2:6" x14ac:dyDescent="0.25">
      <c r="B217" s="15"/>
      <c r="C217" s="15"/>
      <c r="D217" s="15"/>
      <c r="E217" s="15"/>
      <c r="F217" s="15"/>
    </row>
    <row r="218" spans="2:6" x14ac:dyDescent="0.25">
      <c r="B218" s="15"/>
      <c r="C218" s="15"/>
      <c r="D218" s="15"/>
      <c r="E218" s="15"/>
      <c r="F218" s="15"/>
    </row>
    <row r="219" spans="2:6" x14ac:dyDescent="0.25">
      <c r="B219" s="15"/>
      <c r="C219" s="15"/>
      <c r="D219" s="15"/>
      <c r="E219" s="15"/>
      <c r="F219" s="15"/>
    </row>
    <row r="220" spans="2:6" x14ac:dyDescent="0.25">
      <c r="B220" s="15"/>
      <c r="C220" s="15"/>
      <c r="D220" s="15"/>
      <c r="E220" s="15"/>
      <c r="F220" s="15"/>
    </row>
    <row r="221" spans="2:6" x14ac:dyDescent="0.25">
      <c r="B221" s="15"/>
      <c r="C221" s="15"/>
      <c r="D221" s="15"/>
      <c r="E221" s="15"/>
      <c r="F221" s="15"/>
    </row>
    <row r="222" spans="2:6" x14ac:dyDescent="0.25">
      <c r="B222" s="15"/>
      <c r="C222" s="15"/>
      <c r="D222" s="15"/>
      <c r="E222" s="15"/>
      <c r="F222" s="15"/>
    </row>
    <row r="223" spans="2:6" x14ac:dyDescent="0.25">
      <c r="B223" s="15"/>
      <c r="C223" s="15"/>
      <c r="D223" s="15"/>
      <c r="E223" s="15"/>
      <c r="F223" s="15"/>
    </row>
    <row r="224" spans="2:6" x14ac:dyDescent="0.25">
      <c r="B224" s="15"/>
      <c r="C224" s="15"/>
      <c r="D224" s="15"/>
      <c r="E224" s="15"/>
      <c r="F224" s="15"/>
    </row>
    <row r="225" spans="2:6" x14ac:dyDescent="0.25">
      <c r="B225" s="15"/>
      <c r="C225" s="15"/>
      <c r="D225" s="15"/>
      <c r="E225" s="15"/>
      <c r="F225" s="15"/>
    </row>
    <row r="226" spans="2:6" x14ac:dyDescent="0.25">
      <c r="B226" s="15"/>
      <c r="C226" s="15"/>
      <c r="D226" s="15"/>
      <c r="E226" s="15"/>
      <c r="F226" s="15"/>
    </row>
    <row r="227" spans="2:6" x14ac:dyDescent="0.25">
      <c r="B227" s="15"/>
      <c r="C227" s="15"/>
      <c r="D227" s="15"/>
      <c r="E227" s="15"/>
      <c r="F227" s="15"/>
    </row>
    <row r="228" spans="2:6" x14ac:dyDescent="0.25">
      <c r="B228" s="15"/>
      <c r="C228" s="15"/>
      <c r="D228" s="15"/>
      <c r="E228" s="15"/>
      <c r="F228" s="15"/>
    </row>
    <row r="229" spans="2:6" x14ac:dyDescent="0.25">
      <c r="B229" s="15"/>
      <c r="C229" s="15"/>
      <c r="D229" s="15"/>
      <c r="E229" s="15"/>
      <c r="F229" s="15"/>
    </row>
    <row r="230" spans="2:6" x14ac:dyDescent="0.25">
      <c r="B230" s="15"/>
      <c r="C230" s="15"/>
      <c r="D230" s="15"/>
      <c r="E230" s="15"/>
      <c r="F230" s="15"/>
    </row>
    <row r="231" spans="2:6" x14ac:dyDescent="0.25">
      <c r="B231" s="15"/>
      <c r="C231" s="15"/>
      <c r="D231" s="15"/>
      <c r="E231" s="15"/>
      <c r="F231" s="15"/>
    </row>
    <row r="232" spans="2:6" x14ac:dyDescent="0.25">
      <c r="B232" s="15"/>
      <c r="C232" s="15"/>
      <c r="D232" s="15"/>
      <c r="E232" s="15"/>
      <c r="F232" s="15"/>
    </row>
    <row r="233" spans="2:6" x14ac:dyDescent="0.25">
      <c r="B233" s="15"/>
      <c r="C233" s="15"/>
      <c r="D233" s="15"/>
      <c r="E233" s="15"/>
      <c r="F233" s="15"/>
    </row>
    <row r="234" spans="2:6" x14ac:dyDescent="0.25">
      <c r="B234" s="15"/>
      <c r="C234" s="15"/>
      <c r="D234" s="15"/>
      <c r="E234" s="15"/>
      <c r="F234" s="15"/>
    </row>
    <row r="235" spans="2:6" x14ac:dyDescent="0.25">
      <c r="B235" s="15"/>
      <c r="C235" s="15"/>
      <c r="D235" s="15"/>
      <c r="E235" s="15"/>
      <c r="F235" s="15"/>
    </row>
    <row r="236" spans="2:6" x14ac:dyDescent="0.25">
      <c r="B236" s="15"/>
      <c r="C236" s="15"/>
      <c r="D236" s="15"/>
      <c r="E236" s="15"/>
      <c r="F236" s="15"/>
    </row>
    <row r="237" spans="2:6" x14ac:dyDescent="0.25">
      <c r="B237" s="15"/>
      <c r="C237" s="15"/>
      <c r="D237" s="15"/>
      <c r="E237" s="15"/>
      <c r="F237" s="15"/>
    </row>
    <row r="238" spans="2:6" x14ac:dyDescent="0.25">
      <c r="B238" s="15"/>
      <c r="C238" s="15"/>
      <c r="D238" s="15"/>
      <c r="E238" s="15"/>
      <c r="F238" s="15"/>
    </row>
    <row r="239" spans="2:6" x14ac:dyDescent="0.25">
      <c r="B239" s="15"/>
      <c r="C239" s="15"/>
      <c r="D239" s="15"/>
      <c r="E239" s="15"/>
      <c r="F239" s="15"/>
    </row>
    <row r="240" spans="2:6" x14ac:dyDescent="0.25">
      <c r="B240" s="15"/>
      <c r="C240" s="15"/>
      <c r="D240" s="15"/>
      <c r="E240" s="15"/>
      <c r="F240" s="15"/>
    </row>
    <row r="241" spans="2:6" x14ac:dyDescent="0.25">
      <c r="B241" s="15"/>
      <c r="C241" s="15"/>
      <c r="D241" s="15"/>
      <c r="E241" s="15"/>
      <c r="F241" s="15"/>
    </row>
    <row r="242" spans="2:6" x14ac:dyDescent="0.25">
      <c r="B242" s="15"/>
      <c r="C242" s="15"/>
      <c r="D242" s="15"/>
      <c r="E242" s="15"/>
      <c r="F242" s="15"/>
    </row>
    <row r="243" spans="2:6" x14ac:dyDescent="0.25">
      <c r="B243" s="15"/>
      <c r="C243" s="15"/>
      <c r="D243" s="15"/>
      <c r="E243" s="15"/>
      <c r="F243" s="15"/>
    </row>
    <row r="244" spans="2:6" x14ac:dyDescent="0.25">
      <c r="B244" s="15"/>
      <c r="C244" s="15"/>
      <c r="D244" s="15"/>
      <c r="E244" s="15"/>
      <c r="F244" s="15"/>
    </row>
    <row r="245" spans="2:6" x14ac:dyDescent="0.25">
      <c r="B245" s="15"/>
      <c r="C245" s="15"/>
      <c r="D245" s="15"/>
      <c r="E245" s="15"/>
      <c r="F245" s="15"/>
    </row>
    <row r="246" spans="2:6" x14ac:dyDescent="0.25">
      <c r="B246" s="15"/>
      <c r="C246" s="15"/>
      <c r="D246" s="15"/>
      <c r="E246" s="15"/>
      <c r="F246" s="15"/>
    </row>
    <row r="247" spans="2:6" x14ac:dyDescent="0.25">
      <c r="B247" s="15"/>
      <c r="C247" s="15"/>
      <c r="D247" s="15"/>
      <c r="E247" s="15"/>
      <c r="F247" s="15"/>
    </row>
    <row r="248" spans="2:6" x14ac:dyDescent="0.25">
      <c r="B248" s="15"/>
      <c r="C248" s="15"/>
      <c r="D248" s="15"/>
      <c r="E248" s="15"/>
      <c r="F248" s="15"/>
    </row>
    <row r="249" spans="2:6" x14ac:dyDescent="0.25">
      <c r="B249" s="15"/>
      <c r="C249" s="15"/>
      <c r="D249" s="15"/>
      <c r="E249" s="15"/>
      <c r="F249" s="15"/>
    </row>
    <row r="250" spans="2:6" x14ac:dyDescent="0.25">
      <c r="B250" s="15"/>
      <c r="C250" s="15"/>
      <c r="D250" s="15"/>
      <c r="E250" s="15"/>
      <c r="F250" s="15"/>
    </row>
    <row r="251" spans="2:6" x14ac:dyDescent="0.25">
      <c r="B251" s="15"/>
      <c r="C251" s="15"/>
      <c r="D251" s="15"/>
      <c r="E251" s="15"/>
      <c r="F251" s="15"/>
    </row>
    <row r="252" spans="2:6" x14ac:dyDescent="0.25">
      <c r="B252" s="15"/>
      <c r="C252" s="15"/>
      <c r="D252" s="15"/>
      <c r="E252" s="15"/>
      <c r="F252" s="15"/>
    </row>
    <row r="253" spans="2:6" x14ac:dyDescent="0.25">
      <c r="B253" s="15"/>
      <c r="C253" s="15"/>
      <c r="D253" s="15"/>
      <c r="E253" s="15"/>
      <c r="F253" s="15"/>
    </row>
    <row r="254" spans="2:6" x14ac:dyDescent="0.25">
      <c r="B254" s="15"/>
      <c r="C254" s="15"/>
      <c r="D254" s="15"/>
      <c r="E254" s="15"/>
      <c r="F254" s="15"/>
    </row>
    <row r="255" spans="2:6" x14ac:dyDescent="0.25">
      <c r="B255" s="15"/>
      <c r="C255" s="15"/>
      <c r="D255" s="15"/>
      <c r="E255" s="15"/>
      <c r="F255" s="15"/>
    </row>
    <row r="256" spans="2:6" x14ac:dyDescent="0.25">
      <c r="B256" s="15"/>
      <c r="C256" s="15"/>
      <c r="D256" s="15"/>
      <c r="E256" s="15"/>
      <c r="F256" s="15"/>
    </row>
    <row r="257" spans="2:6" x14ac:dyDescent="0.25">
      <c r="B257" s="15"/>
      <c r="C257" s="15"/>
      <c r="D257" s="15"/>
      <c r="E257" s="15"/>
      <c r="F257" s="15"/>
    </row>
    <row r="258" spans="2:6" x14ac:dyDescent="0.25">
      <c r="B258" s="15"/>
      <c r="C258" s="15"/>
      <c r="D258" s="15"/>
      <c r="E258" s="15"/>
      <c r="F258" s="15"/>
    </row>
    <row r="259" spans="2:6" x14ac:dyDescent="0.25">
      <c r="B259" s="15"/>
      <c r="C259" s="15"/>
      <c r="D259" s="15"/>
      <c r="E259" s="15"/>
      <c r="F259" s="15"/>
    </row>
    <row r="260" spans="2:6" x14ac:dyDescent="0.25">
      <c r="B260" s="15"/>
      <c r="C260" s="15"/>
      <c r="D260" s="15"/>
      <c r="E260" s="15"/>
      <c r="F260" s="15"/>
    </row>
    <row r="261" spans="2:6" x14ac:dyDescent="0.25">
      <c r="B261" s="15"/>
      <c r="C261" s="15"/>
      <c r="D261" s="15"/>
      <c r="E261" s="15"/>
      <c r="F261" s="15"/>
    </row>
    <row r="262" spans="2:6" x14ac:dyDescent="0.25">
      <c r="B262" s="15"/>
      <c r="C262" s="15"/>
      <c r="D262" s="15"/>
      <c r="E262" s="15"/>
      <c r="F262" s="15"/>
    </row>
    <row r="263" spans="2:6" x14ac:dyDescent="0.25">
      <c r="B263" s="15"/>
      <c r="C263" s="15"/>
      <c r="D263" s="15"/>
      <c r="E263" s="15"/>
      <c r="F263" s="15"/>
    </row>
    <row r="264" spans="2:6" x14ac:dyDescent="0.25">
      <c r="B264" s="15"/>
      <c r="C264" s="15"/>
      <c r="D264" s="15"/>
      <c r="E264" s="15"/>
      <c r="F264" s="15"/>
    </row>
    <row r="265" spans="2:6" x14ac:dyDescent="0.25">
      <c r="B265" s="15"/>
      <c r="C265" s="15"/>
      <c r="D265" s="15"/>
      <c r="E265" s="15"/>
      <c r="F265" s="15"/>
    </row>
  </sheetData>
  <mergeCells count="2">
    <mergeCell ref="A1:G1"/>
    <mergeCell ref="B2:G2"/>
  </mergeCells>
  <printOptions horizontalCentered="1" gridLines="1"/>
  <pageMargins left="0.39370078740157483" right="0.19685039370078741" top="0.78740157480314965" bottom="0.19685039370078741" header="0.31496062992125984" footer="0.31496062992125984"/>
  <pageSetup paperSize="9" scale="7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РАИП 2013 г.</vt:lpstr>
      <vt:lpstr>кредиторка РАИП 2013 г.</vt:lpstr>
      <vt:lpstr>'кредиторка РАИП 2013 г.'!Заголовки_для_печати</vt:lpstr>
      <vt:lpstr>'РАИП 2013 г.'!Заголовки_для_печати</vt:lpstr>
      <vt:lpstr>'кредиторка РАИП 2013 г.'!Область_печати</vt:lpstr>
      <vt:lpstr>'РАИП 2013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2013-10-21T12:07:50Z</cp:lastPrinted>
  <dcterms:created xsi:type="dcterms:W3CDTF">1996-10-08T23:32:33Z</dcterms:created>
  <dcterms:modified xsi:type="dcterms:W3CDTF">2013-10-21T12:09:36Z</dcterms:modified>
</cp:coreProperties>
</file>